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xl/drawings/drawing34.xml" ContentType="application/vnd.openxmlformats-officedocument.drawing+xml"/>
  <Override PartName="/xl/drawings/drawing35.xml" ContentType="application/vnd.openxmlformats-officedocument.drawing+xml"/>
  <Override PartName="/xl/drawings/drawing36.xml" ContentType="application/vnd.openxmlformats-officedocument.drawing+xml"/>
  <Override PartName="/xl/drawings/drawing37.xml" ContentType="application/vnd.openxmlformats-officedocument.drawing+xml"/>
  <Override PartName="/xl/drawings/drawing38.xml" ContentType="application/vnd.openxmlformats-officedocument.drawing+xml"/>
  <Override PartName="/xl/drawings/drawing39.xml" ContentType="application/vnd.openxmlformats-officedocument.drawing+xml"/>
  <Override PartName="/xl/drawings/drawing40.xml" ContentType="application/vnd.openxmlformats-officedocument.drawing+xml"/>
  <Override PartName="/xl/drawings/drawing41.xml" ContentType="application/vnd.openxmlformats-officedocument.drawing+xml"/>
  <Override PartName="/xl/drawings/drawing42.xml" ContentType="application/vnd.openxmlformats-officedocument.drawing+xml"/>
  <Override PartName="/xl/drawings/drawing43.xml" ContentType="application/vnd.openxmlformats-officedocument.drawing+xml"/>
  <Override PartName="/xl/drawings/drawing44.xml" ContentType="application/vnd.openxmlformats-officedocument.drawing+xml"/>
  <Override PartName="/xl/drawings/drawing45.xml" ContentType="application/vnd.openxmlformats-officedocument.drawing+xml"/>
  <Override PartName="/xl/drawings/drawing46.xml" ContentType="application/vnd.openxmlformats-officedocument.drawing+xml"/>
  <Override PartName="/xl/drawings/drawing47.xml" ContentType="application/vnd.openxmlformats-officedocument.drawing+xml"/>
  <Override PartName="/xl/drawings/drawing48.xml" ContentType="application/vnd.openxmlformats-officedocument.drawing+xml"/>
  <Override PartName="/xl/drawings/drawing49.xml" ContentType="application/vnd.openxmlformats-officedocument.drawing+xml"/>
  <Override PartName="/xl/drawings/drawing50.xml" ContentType="application/vnd.openxmlformats-officedocument.drawing+xml"/>
  <Override PartName="/xl/drawings/drawing51.xml" ContentType="application/vnd.openxmlformats-officedocument.drawing+xml"/>
  <Override PartName="/xl/drawings/drawing52.xml" ContentType="application/vnd.openxmlformats-officedocument.drawing+xml"/>
  <Override PartName="/xl/drawings/drawing53.xml" ContentType="application/vnd.openxmlformats-officedocument.drawing+xml"/>
  <Override PartName="/xl/drawings/drawing54.xml" ContentType="application/vnd.openxmlformats-officedocument.drawing+xml"/>
  <Override PartName="/xl/drawings/drawing55.xml" ContentType="application/vnd.openxmlformats-officedocument.drawing+xml"/>
  <Override PartName="/xl/drawings/drawing56.xml" ContentType="application/vnd.openxmlformats-officedocument.drawing+xml"/>
  <Override PartName="/xl/drawings/drawing57.xml" ContentType="application/vnd.openxmlformats-officedocument.drawing+xml"/>
  <Override PartName="/xl/drawings/drawing58.xml" ContentType="application/vnd.openxmlformats-officedocument.drawing+xml"/>
  <Override PartName="/xl/drawings/drawing59.xml" ContentType="application/vnd.openxmlformats-officedocument.drawing+xml"/>
  <Override PartName="/xl/drawings/drawing60.xml" ContentType="application/vnd.openxmlformats-officedocument.drawing+xml"/>
  <Override PartName="/xl/drawings/drawing61.xml" ContentType="application/vnd.openxmlformats-officedocument.drawing+xml"/>
  <Override PartName="/xl/drawings/drawing62.xml" ContentType="application/vnd.openxmlformats-officedocument.drawing+xml"/>
  <Override PartName="/xl/drawings/drawing63.xml" ContentType="application/vnd.openxmlformats-officedocument.drawing+xml"/>
  <Override PartName="/xl/drawings/drawing64.xml" ContentType="application/vnd.openxmlformats-officedocument.drawing+xml"/>
  <Override PartName="/xl/drawings/drawing65.xml" ContentType="application/vnd.openxmlformats-officedocument.drawing+xml"/>
  <Override PartName="/xl/drawings/drawing66.xml" ContentType="application/vnd.openxmlformats-officedocument.drawing+xml"/>
  <Override PartName="/xl/drawings/drawing67.xml" ContentType="application/vnd.openxmlformats-officedocument.drawing+xml"/>
  <Override PartName="/xl/drawings/drawing68.xml" ContentType="application/vnd.openxmlformats-officedocument.drawing+xml"/>
  <Override PartName="/xl/drawings/drawing69.xml" ContentType="application/vnd.openxmlformats-officedocument.drawing+xml"/>
  <Override PartName="/xl/drawings/drawing70.xml" ContentType="application/vnd.openxmlformats-officedocument.drawing+xml"/>
  <Override PartName="/xl/drawings/drawing71.xml" ContentType="application/vnd.openxmlformats-officedocument.drawing+xml"/>
  <Override PartName="/xl/drawings/drawing72.xml" ContentType="application/vnd.openxmlformats-officedocument.drawing+xml"/>
  <Override PartName="/xl/drawings/drawing73.xml" ContentType="application/vnd.openxmlformats-officedocument.drawing+xml"/>
  <Override PartName="/xl/drawings/drawing74.xml" ContentType="application/vnd.openxmlformats-officedocument.drawing+xml"/>
  <Override PartName="/xl/drawings/drawing75.xml" ContentType="application/vnd.openxmlformats-officedocument.drawing+xml"/>
  <Override PartName="/xl/drawings/drawing76.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417"/>
  <workbookPr/>
  <mc:AlternateContent xmlns:mc="http://schemas.openxmlformats.org/markup-compatibility/2006">
    <mc:Choice Requires="x15">
      <x15ac:absPath xmlns:x15ac="http://schemas.microsoft.com/office/spreadsheetml/2010/11/ac" url="C:\100 Cartografía México 2024\ISO 9001 2015\Tableros\"/>
    </mc:Choice>
  </mc:AlternateContent>
  <xr:revisionPtr revIDLastSave="467" documentId="13_ncr:1_{3B5AB99A-2D43-4F5E-9CC9-D43811C33226}" xr6:coauthVersionLast="47" xr6:coauthVersionMax="47" xr10:uidLastSave="{D3BAFE4B-F59D-49EF-80BE-CE0A2F8B4689}"/>
  <bookViews>
    <workbookView xWindow="1950" yWindow="1950" windowWidth="26475" windowHeight="12315" tabRatio="689" firstSheet="42" activeTab="65" xr2:uid="{00000000-000D-0000-FFFF-FFFF00000000}"/>
  </bookViews>
  <sheets>
    <sheet name="PANEL DE CONTROL DISTRITAL" sheetId="14" r:id="rId1"/>
    <sheet name="150151" sheetId="29" r:id="rId2"/>
    <sheet name="150152" sheetId="142" r:id="rId3"/>
    <sheet name="150153" sheetId="143" r:id="rId4"/>
    <sheet name="150251" sheetId="74" r:id="rId5"/>
    <sheet name="150253" sheetId="144" r:id="rId6"/>
    <sheet name="150351" sheetId="79" r:id="rId7"/>
    <sheet name="150352" sheetId="146" r:id="rId8"/>
    <sheet name="150353" sheetId="147" r:id="rId9"/>
    <sheet name="150451" sheetId="83" r:id="rId10"/>
    <sheet name="150551" sheetId="87" r:id="rId11"/>
    <sheet name="150651" sheetId="90" r:id="rId12"/>
    <sheet name="150652" sheetId="205" r:id="rId13"/>
    <sheet name="150751" sheetId="91" r:id="rId14"/>
    <sheet name="150851" sheetId="120" r:id="rId15"/>
    <sheet name="150951" sheetId="121" r:id="rId16"/>
    <sheet name="150952" sheetId="150" r:id="rId17"/>
    <sheet name="150953" sheetId="151" r:id="rId18"/>
    <sheet name="150954" sheetId="152" r:id="rId19"/>
    <sheet name="151051" sheetId="122" r:id="rId20"/>
    <sheet name="151151" sheetId="123" r:id="rId21"/>
    <sheet name="151251" sheetId="125" r:id="rId22"/>
    <sheet name="151252" sheetId="126" r:id="rId23"/>
    <sheet name="151253" sheetId="153" r:id="rId24"/>
    <sheet name="151351" sheetId="127" r:id="rId25"/>
    <sheet name="151452" sheetId="128" r:id="rId26"/>
    <sheet name="151453" sheetId="206" r:id="rId27"/>
    <sheet name="151551" sheetId="129" r:id="rId28"/>
    <sheet name="151651" sheetId="131" r:id="rId29"/>
    <sheet name="151652" sheetId="154" r:id="rId30"/>
    <sheet name="151751" sheetId="132" r:id="rId31"/>
    <sheet name="151851" sheetId="133" r:id="rId32"/>
    <sheet name="151852" sheetId="134" r:id="rId33"/>
    <sheet name="151853" sheetId="155" r:id="rId34"/>
    <sheet name="151951" sheetId="135" r:id="rId35"/>
    <sheet name="151952" sheetId="207" r:id="rId36"/>
    <sheet name="152052" sheetId="136" r:id="rId37"/>
    <sheet name="152053" sheetId="208" r:id="rId38"/>
    <sheet name="152054" sheetId="209" r:id="rId39"/>
    <sheet name="152151" sheetId="137" r:id="rId40"/>
    <sheet name="152152" sheetId="156" r:id="rId41"/>
    <sheet name="152251" sheetId="138" r:id="rId42"/>
    <sheet name="152252" sheetId="157" r:id="rId43"/>
    <sheet name="152351" sheetId="139" r:id="rId44"/>
    <sheet name="152352" sheetId="159" r:id="rId45"/>
    <sheet name="152353" sheetId="160" r:id="rId46"/>
    <sheet name="152451" sheetId="140" r:id="rId47"/>
    <sheet name="152551" sheetId="161" r:id="rId48"/>
    <sheet name="152651" sheetId="164" r:id="rId49"/>
    <sheet name="152751" sheetId="166" r:id="rId50"/>
    <sheet name="152752" sheetId="167" r:id="rId51"/>
    <sheet name="152753" sheetId="168" r:id="rId52"/>
    <sheet name="152851" sheetId="169" r:id="rId53"/>
    <sheet name="152853" sheetId="196" r:id="rId54"/>
    <sheet name="152951" sheetId="170" r:id="rId55"/>
    <sheet name="153051" sheetId="173" r:id="rId56"/>
    <sheet name="153052" sheetId="198" r:id="rId57"/>
    <sheet name="153151" sheetId="174" r:id="rId58"/>
    <sheet name="153251" sheetId="175" r:id="rId59"/>
    <sheet name="153351" sheetId="176" r:id="rId60"/>
    <sheet name="153451" sheetId="180" r:id="rId61"/>
    <sheet name="153551" sheetId="181" r:id="rId62"/>
    <sheet name="153552" sheetId="200" r:id="rId63"/>
    <sheet name="153553" sheetId="199" r:id="rId64"/>
    <sheet name="153651" sheetId="182" r:id="rId65"/>
    <sheet name="153652" sheetId="183" r:id="rId66"/>
    <sheet name="153653" sheetId="184" r:id="rId67"/>
    <sheet name="153654" sheetId="201" r:id="rId68"/>
    <sheet name="153752" sheetId="202" r:id="rId69"/>
    <sheet name="153753" sheetId="185" r:id="rId70"/>
    <sheet name="153851" sheetId="186" r:id="rId71"/>
    <sheet name="153852" sheetId="203" r:id="rId72"/>
    <sheet name="153951" sheetId="187" r:id="rId73"/>
    <sheet name="154051" sheetId="188" r:id="rId74"/>
    <sheet name="154052" sheetId="189" r:id="rId75"/>
    <sheet name="154053" sheetId="204" r:id="rId76"/>
  </sheets>
  <externalReferences>
    <externalReference r:id="rId77"/>
    <externalReference r:id="rId78"/>
    <externalReference r:id="rId79"/>
  </externalReferences>
  <definedNames>
    <definedName name="_xlnm.Print_Area" localSheetId="0">'PANEL DE CONTROL DISTRITAL'!$A$1:$CL$26</definedName>
    <definedName name="_xlnm.Print_Titles" localSheetId="1">'150151'!$1:$4</definedName>
    <definedName name="_xlnm.Print_Titles" localSheetId="2">'150152'!$1:$4</definedName>
    <definedName name="_xlnm.Print_Titles" localSheetId="3">'150153'!$1:$4</definedName>
    <definedName name="_xlnm.Print_Titles" localSheetId="4">'150251'!$1:$4</definedName>
    <definedName name="_xlnm.Print_Titles" localSheetId="5">'150253'!$1:$4</definedName>
    <definedName name="_xlnm.Print_Titles" localSheetId="6">'150351'!$1:$4</definedName>
    <definedName name="_xlnm.Print_Titles" localSheetId="7">'150352'!$1:$4</definedName>
    <definedName name="_xlnm.Print_Titles" localSheetId="8">'150353'!$1:$4</definedName>
    <definedName name="_xlnm.Print_Titles" localSheetId="9">'150451'!$1:$4</definedName>
    <definedName name="_xlnm.Print_Titles" localSheetId="10">'150551'!$1:$4</definedName>
    <definedName name="_xlnm.Print_Titles" localSheetId="11">'150651'!$1:$4</definedName>
    <definedName name="_xlnm.Print_Titles" localSheetId="12">'150652'!$1:$4</definedName>
    <definedName name="_xlnm.Print_Titles" localSheetId="13">'150751'!$1:$4</definedName>
    <definedName name="_xlnm.Print_Titles" localSheetId="14">'150851'!$1:$4</definedName>
    <definedName name="_xlnm.Print_Titles" localSheetId="15">'150951'!$1:$4</definedName>
    <definedName name="_xlnm.Print_Titles" localSheetId="16">'150952'!$1:$4</definedName>
    <definedName name="_xlnm.Print_Titles" localSheetId="17">'150953'!$1:$4</definedName>
    <definedName name="_xlnm.Print_Titles" localSheetId="18">'150954'!$1:$4</definedName>
    <definedName name="_xlnm.Print_Titles" localSheetId="19">'151051'!$1:$4</definedName>
    <definedName name="_xlnm.Print_Titles" localSheetId="20">'151151'!$1:$4</definedName>
    <definedName name="_xlnm.Print_Titles" localSheetId="21">'151251'!$1:$4</definedName>
    <definedName name="_xlnm.Print_Titles" localSheetId="22">'151252'!$1:$4</definedName>
    <definedName name="_xlnm.Print_Titles" localSheetId="23">'151253'!$1:$4</definedName>
    <definedName name="_xlnm.Print_Titles" localSheetId="24">'151351'!$1:$4</definedName>
    <definedName name="_xlnm.Print_Titles" localSheetId="25">'151452'!$1:$4</definedName>
    <definedName name="_xlnm.Print_Titles" localSheetId="26">'151453'!$1:$4</definedName>
    <definedName name="_xlnm.Print_Titles" localSheetId="27">'151551'!$1:$4</definedName>
    <definedName name="_xlnm.Print_Titles" localSheetId="28">'151651'!$1:$4</definedName>
    <definedName name="_xlnm.Print_Titles" localSheetId="29">'151652'!$1:$4</definedName>
    <definedName name="_xlnm.Print_Titles" localSheetId="30">'151751'!$1:$4</definedName>
    <definedName name="_xlnm.Print_Titles" localSheetId="31">'151851'!$1:$4</definedName>
    <definedName name="_xlnm.Print_Titles" localSheetId="32">'151852'!$1:$4</definedName>
    <definedName name="_xlnm.Print_Titles" localSheetId="33">'151853'!$1:$4</definedName>
    <definedName name="_xlnm.Print_Titles" localSheetId="34">'151951'!$1:$4</definedName>
    <definedName name="_xlnm.Print_Titles" localSheetId="35">'151952'!$1:$4</definedName>
    <definedName name="_xlnm.Print_Titles" localSheetId="36">'152052'!$1:$4</definedName>
    <definedName name="_xlnm.Print_Titles" localSheetId="37">'152053'!$1:$4</definedName>
    <definedName name="_xlnm.Print_Titles" localSheetId="38">'152054'!$1:$4</definedName>
    <definedName name="_xlnm.Print_Titles" localSheetId="39">'152151'!$1:$4</definedName>
    <definedName name="_xlnm.Print_Titles" localSheetId="40">'152152'!$1:$4</definedName>
    <definedName name="_xlnm.Print_Titles" localSheetId="41">'152251'!$1:$4</definedName>
    <definedName name="_xlnm.Print_Titles" localSheetId="42">'152252'!$1:$4</definedName>
    <definedName name="_xlnm.Print_Titles" localSheetId="43">'152351'!$1:$4</definedName>
    <definedName name="_xlnm.Print_Titles" localSheetId="44">'152352'!$1:$4</definedName>
    <definedName name="_xlnm.Print_Titles" localSheetId="45">'152353'!$1:$4</definedName>
    <definedName name="_xlnm.Print_Titles" localSheetId="46">'152451'!$1:$4</definedName>
    <definedName name="_xlnm.Print_Titles" localSheetId="47">'152551'!$1:$4</definedName>
    <definedName name="_xlnm.Print_Titles" localSheetId="48">'152651'!$1:$4</definedName>
    <definedName name="_xlnm.Print_Titles" localSheetId="49">'152751'!$1:$4</definedName>
    <definedName name="_xlnm.Print_Titles" localSheetId="50">'152752'!$1:$4</definedName>
    <definedName name="_xlnm.Print_Titles" localSheetId="51">'152753'!$1:$4</definedName>
    <definedName name="_xlnm.Print_Titles" localSheetId="52">'152851'!$1:$4</definedName>
    <definedName name="_xlnm.Print_Titles" localSheetId="53">'152853'!$1:$4</definedName>
    <definedName name="_xlnm.Print_Titles" localSheetId="54">'152951'!$1:$4</definedName>
    <definedName name="_xlnm.Print_Titles" localSheetId="55">'153051'!$1:$4</definedName>
    <definedName name="_xlnm.Print_Titles" localSheetId="56">'153052'!$1:$4</definedName>
    <definedName name="_xlnm.Print_Titles" localSheetId="57">'153151'!$1:$4</definedName>
    <definedName name="_xlnm.Print_Titles" localSheetId="58">'153251'!$1:$4</definedName>
    <definedName name="_xlnm.Print_Titles" localSheetId="59">'153351'!$1:$4</definedName>
    <definedName name="_xlnm.Print_Titles" localSheetId="60">'153451'!$1:$4</definedName>
    <definedName name="_xlnm.Print_Titles" localSheetId="61">'153551'!$1:$4</definedName>
    <definedName name="_xlnm.Print_Titles" localSheetId="62">'153552'!$1:$4</definedName>
    <definedName name="_xlnm.Print_Titles" localSheetId="63">'153553'!$1:$4</definedName>
    <definedName name="_xlnm.Print_Titles" localSheetId="64">'153651'!$1:$4</definedName>
    <definedName name="_xlnm.Print_Titles" localSheetId="65">'153652'!$1:$4</definedName>
    <definedName name="_xlnm.Print_Titles" localSheetId="66">'153653'!$1:$4</definedName>
    <definedName name="_xlnm.Print_Titles" localSheetId="67">'153654'!$1:$4</definedName>
    <definedName name="_xlnm.Print_Titles" localSheetId="68">'153752'!$1:$4</definedName>
    <definedName name="_xlnm.Print_Titles" localSheetId="69">'153753'!$1:$4</definedName>
    <definedName name="_xlnm.Print_Titles" localSheetId="70">'153851'!$1:$4</definedName>
    <definedName name="_xlnm.Print_Titles" localSheetId="71">'153852'!$1:$4</definedName>
    <definedName name="_xlnm.Print_Titles" localSheetId="72">'153951'!$1:$4</definedName>
    <definedName name="_xlnm.Print_Titles" localSheetId="73">'154051'!$1:$4</definedName>
    <definedName name="_xlnm.Print_Titles" localSheetId="74">'154052'!$1:$4</definedName>
    <definedName name="_xlnm.Print_Titles" localSheetId="75">'154053'!$1:$4</definedName>
    <definedName name="_xlnm.Print_Titles" localSheetId="0">'PANEL DE CONTROL DISTRITAL'!$1:$4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E10" i="131" l="1"/>
  <c r="AE10" i="126"/>
  <c r="AE25" i="29" l="1"/>
  <c r="AE22" i="29"/>
  <c r="AE19" i="29"/>
  <c r="AE16" i="29"/>
  <c r="AE13" i="29"/>
  <c r="AE10" i="29"/>
  <c r="AE25" i="142"/>
  <c r="AE22" i="142"/>
  <c r="AE19" i="142"/>
  <c r="AE16" i="142"/>
  <c r="AE10" i="142"/>
  <c r="AE25" i="143"/>
  <c r="AE22" i="143"/>
  <c r="AE19" i="143"/>
  <c r="AE16" i="143"/>
  <c r="AE13" i="143"/>
  <c r="AE10" i="143"/>
  <c r="AE25" i="74"/>
  <c r="AE22" i="74"/>
  <c r="AE19" i="74"/>
  <c r="AE16" i="74"/>
  <c r="AE13" i="74"/>
  <c r="AE10" i="74"/>
  <c r="AE25" i="144"/>
  <c r="AE13" i="144"/>
  <c r="AE10" i="144"/>
  <c r="AE22" i="79"/>
  <c r="AE19" i="79"/>
  <c r="AE16" i="79"/>
  <c r="AE13" i="79"/>
  <c r="AE10" i="79"/>
  <c r="AE25" i="146"/>
  <c r="AE22" i="146"/>
  <c r="AE19" i="146"/>
  <c r="AE16" i="146"/>
  <c r="AE13" i="146"/>
  <c r="AE10" i="146"/>
  <c r="AE25" i="147"/>
  <c r="AE25" i="90"/>
  <c r="AE22" i="90"/>
  <c r="AE13" i="90"/>
  <c r="AE10" i="90"/>
  <c r="AE10" i="205"/>
  <c r="AE13" i="205"/>
  <c r="AE16" i="205"/>
  <c r="AE19" i="205"/>
  <c r="AE22" i="205"/>
  <c r="AE25" i="205"/>
  <c r="AE25" i="91"/>
  <c r="AE22" i="91"/>
  <c r="AE19" i="91"/>
  <c r="AE16" i="91"/>
  <c r="AE13" i="91"/>
  <c r="AE10" i="91"/>
  <c r="AE10" i="120"/>
  <c r="AE13" i="120"/>
  <c r="AE16" i="120"/>
  <c r="AE19" i="120"/>
  <c r="AE22" i="120"/>
  <c r="AE25" i="120"/>
  <c r="AE25" i="121"/>
  <c r="AE22" i="121"/>
  <c r="AE19" i="121"/>
  <c r="AE16" i="121"/>
  <c r="AE13" i="121"/>
  <c r="AE10" i="121"/>
  <c r="AE25" i="150"/>
  <c r="AE22" i="150"/>
  <c r="AE19" i="150"/>
  <c r="AE16" i="150"/>
  <c r="AE13" i="150"/>
  <c r="AE10" i="150"/>
  <c r="AE25" i="151"/>
  <c r="AE19" i="151"/>
  <c r="AE22" i="151"/>
  <c r="AE16" i="151"/>
  <c r="AE13" i="151"/>
  <c r="AE10" i="151"/>
  <c r="AE25" i="152"/>
  <c r="AE22" i="152"/>
  <c r="AE19" i="152"/>
  <c r="AE16" i="152"/>
  <c r="AE13" i="152"/>
  <c r="AE10" i="152"/>
  <c r="AE22" i="122"/>
  <c r="AE19" i="122"/>
  <c r="AE16" i="122"/>
  <c r="AE13" i="122"/>
  <c r="AE10" i="122"/>
  <c r="AE25" i="122"/>
  <c r="AE25" i="123"/>
  <c r="AE22" i="123"/>
  <c r="AE19" i="123"/>
  <c r="AE16" i="123"/>
  <c r="AE13" i="123"/>
  <c r="AE10" i="123"/>
  <c r="AE22" i="125"/>
  <c r="AE19" i="125"/>
  <c r="AE16" i="125"/>
  <c r="AE13" i="125"/>
  <c r="AE10" i="125"/>
  <c r="AE25" i="126"/>
  <c r="AE19" i="126"/>
  <c r="AE16" i="126"/>
  <c r="AE13" i="126"/>
  <c r="AE13" i="128"/>
  <c r="AE25" i="131"/>
  <c r="AE22" i="131"/>
  <c r="AE19" i="131"/>
  <c r="AE16" i="131"/>
  <c r="AE13" i="131"/>
  <c r="AE25" i="154"/>
  <c r="AE22" i="154"/>
  <c r="AE19" i="154"/>
  <c r="AE16" i="154"/>
  <c r="AE13" i="154"/>
  <c r="AE10" i="154"/>
  <c r="AE10" i="132"/>
  <c r="AE25" i="132"/>
  <c r="AE22" i="132"/>
  <c r="AE19" i="132"/>
  <c r="AE16" i="132"/>
  <c r="AE13" i="132"/>
  <c r="AE25" i="133"/>
  <c r="AE22" i="133"/>
  <c r="AE19" i="133"/>
  <c r="AE16" i="133"/>
  <c r="AE13" i="133"/>
  <c r="AE10" i="133"/>
  <c r="AE10" i="134"/>
  <c r="AE13" i="134"/>
  <c r="AE16" i="134"/>
  <c r="AE19" i="134"/>
  <c r="AE22" i="134"/>
  <c r="AE25" i="134"/>
  <c r="AE25" i="155"/>
  <c r="AE22" i="155"/>
  <c r="AE19" i="155"/>
  <c r="AE16" i="155"/>
  <c r="AE13" i="155"/>
  <c r="AE10" i="155"/>
  <c r="AE25" i="135"/>
  <c r="AE22" i="135"/>
  <c r="AE19" i="135"/>
  <c r="AE22" i="136"/>
  <c r="AE19" i="136"/>
  <c r="AE16" i="136"/>
  <c r="AE13" i="136"/>
  <c r="AE10" i="136"/>
  <c r="AE25" i="208"/>
  <c r="AE22" i="208"/>
  <c r="AE19" i="208"/>
  <c r="AE16" i="208"/>
  <c r="AE13" i="208"/>
  <c r="AE10" i="208"/>
  <c r="AE25" i="209"/>
  <c r="AE22" i="209"/>
  <c r="AE19" i="209"/>
  <c r="AE16" i="209"/>
  <c r="AE13" i="209"/>
  <c r="AE22" i="138"/>
  <c r="AE19" i="138"/>
  <c r="AE16" i="138"/>
  <c r="AE13" i="138"/>
  <c r="AE10" i="138"/>
  <c r="AE25" i="157"/>
  <c r="AE22" i="157"/>
  <c r="AE16" i="157"/>
  <c r="AE13" i="157"/>
  <c r="AE25" i="140"/>
  <c r="AE22" i="140"/>
  <c r="AE19" i="140"/>
  <c r="AE16" i="140"/>
  <c r="AE13" i="140"/>
  <c r="AE10" i="140"/>
  <c r="AE25" i="166"/>
  <c r="AE19" i="166"/>
  <c r="AE22" i="196"/>
  <c r="AE19" i="196"/>
  <c r="AE16" i="196"/>
  <c r="AE13" i="196"/>
  <c r="AE10" i="196"/>
  <c r="AE25" i="170"/>
  <c r="AE22" i="170"/>
  <c r="AE19" i="170"/>
  <c r="AE16" i="170"/>
  <c r="AE13" i="170"/>
  <c r="AE10" i="170"/>
  <c r="AE10" i="176"/>
  <c r="AE13" i="180"/>
  <c r="AE16" i="180"/>
  <c r="AE19" i="180"/>
  <c r="AE22" i="180"/>
  <c r="AE25" i="180"/>
  <c r="AE25" i="181"/>
  <c r="AE22" i="181"/>
  <c r="AE19" i="181"/>
  <c r="AE16" i="181"/>
  <c r="AE13" i="181"/>
  <c r="AE10" i="181"/>
  <c r="AE25" i="200"/>
  <c r="AE22" i="200"/>
  <c r="AE19" i="200"/>
  <c r="AE16" i="200"/>
  <c r="AE13" i="200"/>
  <c r="AE10" i="200"/>
  <c r="AE25" i="199"/>
  <c r="AE22" i="199"/>
  <c r="AE19" i="199"/>
  <c r="AE16" i="199"/>
  <c r="AE13" i="199"/>
  <c r="AE10" i="199"/>
  <c r="AE25" i="182"/>
  <c r="AE22" i="182"/>
  <c r="AE19" i="182"/>
  <c r="AE16" i="182"/>
  <c r="AE13" i="182"/>
  <c r="AE10" i="182"/>
  <c r="AE25" i="183"/>
  <c r="AE22" i="183"/>
  <c r="AE19" i="183"/>
  <c r="AE16" i="183"/>
  <c r="AE13" i="183"/>
  <c r="AE10" i="183"/>
  <c r="AE10" i="184"/>
  <c r="AE13" i="184"/>
  <c r="AE16" i="184"/>
  <c r="AE19" i="184"/>
  <c r="AE22" i="184"/>
  <c r="AE25" i="184"/>
  <c r="AE25" i="201"/>
  <c r="AE22" i="201"/>
  <c r="AE19" i="201"/>
  <c r="AE16" i="201"/>
  <c r="AE13" i="201"/>
  <c r="AE10" i="201"/>
  <c r="AE16" i="188"/>
  <c r="AE19" i="189"/>
  <c r="AE16" i="189"/>
  <c r="AE13" i="189"/>
  <c r="AE10" i="189"/>
  <c r="AE25" i="204"/>
  <c r="AE22" i="204"/>
  <c r="AE19" i="204"/>
  <c r="AE16" i="204"/>
  <c r="AE13" i="204"/>
  <c r="AE10" i="204"/>
  <c r="AE25" i="79"/>
  <c r="AE22" i="147"/>
  <c r="AE19" i="147"/>
  <c r="AE16" i="147"/>
  <c r="AE13" i="147"/>
  <c r="AE10" i="147"/>
  <c r="AE25" i="83"/>
  <c r="AE22" i="83"/>
  <c r="AE19" i="83"/>
  <c r="AE16" i="83"/>
  <c r="AE13" i="83"/>
  <c r="AE10" i="83"/>
  <c r="AE10" i="87"/>
  <c r="AE13" i="87"/>
  <c r="AE16" i="87"/>
  <c r="AE19" i="87"/>
  <c r="AE22" i="87"/>
  <c r="AE25" i="87"/>
  <c r="AE25" i="125"/>
  <c r="AE10" i="153"/>
  <c r="AE13" i="153"/>
  <c r="AE16" i="153"/>
  <c r="AE19" i="153"/>
  <c r="AE22" i="153"/>
  <c r="AE25" i="153"/>
  <c r="AE10" i="127"/>
  <c r="AE13" i="127"/>
  <c r="AE16" i="127"/>
  <c r="AE19" i="127"/>
  <c r="AE22" i="127"/>
  <c r="AE25" i="127"/>
  <c r="AE25" i="128"/>
  <c r="AE22" i="128"/>
  <c r="AE19" i="128"/>
  <c r="AE16" i="128"/>
  <c r="AE10" i="128"/>
  <c r="AE25" i="206"/>
  <c r="AE22" i="206"/>
  <c r="AE19" i="206"/>
  <c r="AE16" i="206"/>
  <c r="AE13" i="206"/>
  <c r="AE10" i="206"/>
  <c r="AE10" i="129"/>
  <c r="AE13" i="129"/>
  <c r="AE16" i="129"/>
  <c r="AE19" i="129"/>
  <c r="AE22" i="129"/>
  <c r="AE25" i="129"/>
  <c r="AE10" i="135"/>
  <c r="AE13" i="135"/>
  <c r="AE16" i="135"/>
  <c r="AE13" i="207"/>
  <c r="AE16" i="207"/>
  <c r="AE19" i="207"/>
  <c r="AE22" i="207"/>
  <c r="AE25" i="207"/>
  <c r="AE10" i="207"/>
  <c r="AE25" i="136"/>
  <c r="AE10" i="137"/>
  <c r="AE13" i="137"/>
  <c r="AE16" i="137"/>
  <c r="AE19" i="137"/>
  <c r="AE22" i="137"/>
  <c r="AE25" i="137"/>
  <c r="AE19" i="156"/>
  <c r="AE22" i="156"/>
  <c r="AE25" i="156"/>
  <c r="AE13" i="156"/>
  <c r="AE16" i="156"/>
  <c r="AE10" i="156"/>
  <c r="AE25" i="139"/>
  <c r="AE22" i="139"/>
  <c r="AE19" i="139"/>
  <c r="AE16" i="139"/>
  <c r="AE13" i="139"/>
  <c r="AE10" i="139"/>
  <c r="AE10" i="159"/>
  <c r="AE13" i="159"/>
  <c r="AE16" i="159"/>
  <c r="AE19" i="159"/>
  <c r="AE22" i="159"/>
  <c r="AE25" i="159"/>
  <c r="AE25" i="160"/>
  <c r="AE22" i="160"/>
  <c r="AE19" i="160"/>
  <c r="AE16" i="160"/>
  <c r="AE13" i="160"/>
  <c r="AE10" i="160"/>
  <c r="AE10" i="161"/>
  <c r="AE13" i="161"/>
  <c r="AE16" i="161"/>
  <c r="AE19" i="161"/>
  <c r="AE22" i="161"/>
  <c r="AE25" i="161"/>
  <c r="AE10" i="164"/>
  <c r="AE13" i="164"/>
  <c r="AE16" i="164"/>
  <c r="AE19" i="164"/>
  <c r="AE22" i="164"/>
  <c r="AE25" i="164"/>
  <c r="AE10" i="166"/>
  <c r="AE13" i="166"/>
  <c r="AE16" i="166"/>
  <c r="AE22" i="166"/>
  <c r="AE25" i="167"/>
  <c r="AE22" i="167"/>
  <c r="AE19" i="167"/>
  <c r="AE16" i="167"/>
  <c r="AE13" i="167"/>
  <c r="AE10" i="167"/>
  <c r="AE25" i="168"/>
  <c r="AE22" i="168"/>
  <c r="AE19" i="168"/>
  <c r="AE16" i="168"/>
  <c r="AE13" i="168"/>
  <c r="AE10" i="168"/>
  <c r="AE25" i="169"/>
  <c r="AE10" i="169"/>
  <c r="AE13" i="169"/>
  <c r="AE16" i="169"/>
  <c r="AE19" i="169"/>
  <c r="AE22" i="169"/>
  <c r="AE25" i="196"/>
  <c r="AE22" i="173"/>
  <c r="AE10" i="173"/>
  <c r="AE13" i="173"/>
  <c r="AE16" i="173"/>
  <c r="AE19" i="173"/>
  <c r="AE25" i="173"/>
  <c r="AE10" i="198"/>
  <c r="AE13" i="198"/>
  <c r="AE16" i="198"/>
  <c r="AE19" i="198"/>
  <c r="AE22" i="198"/>
  <c r="AE25" i="198"/>
  <c r="AE13" i="174"/>
  <c r="AE10" i="174"/>
  <c r="AE16" i="174"/>
  <c r="AE25" i="174"/>
  <c r="AE22" i="174"/>
  <c r="AE19" i="174"/>
  <c r="AE25" i="175"/>
  <c r="AE13" i="175"/>
  <c r="AE10" i="175"/>
  <c r="AE22" i="175"/>
  <c r="AE19" i="175"/>
  <c r="AE16" i="175"/>
  <c r="AE16" i="176"/>
  <c r="AE13" i="176"/>
  <c r="AE19" i="176"/>
  <c r="AE22" i="176"/>
  <c r="AE25" i="176"/>
  <c r="AE10" i="180"/>
  <c r="AE25" i="202"/>
  <c r="AE22" i="202"/>
  <c r="AE19" i="202"/>
  <c r="AE16" i="202"/>
  <c r="AE13" i="202"/>
  <c r="AE10" i="202"/>
  <c r="AE25" i="185"/>
  <c r="AE22" i="185"/>
  <c r="AE19" i="185"/>
  <c r="AE16" i="185"/>
  <c r="AE13" i="185"/>
  <c r="AE10" i="185"/>
  <c r="AE19" i="186"/>
  <c r="AE13" i="186"/>
  <c r="AE10" i="186"/>
  <c r="AE25" i="186"/>
  <c r="AE22" i="186"/>
  <c r="AE16" i="186"/>
  <c r="AE25" i="203"/>
  <c r="AE22" i="203"/>
  <c r="AE19" i="203"/>
  <c r="AE16" i="203"/>
  <c r="AE13" i="203"/>
  <c r="AE10" i="203"/>
  <c r="AE25" i="187"/>
  <c r="AE22" i="187"/>
  <c r="AE19" i="187"/>
  <c r="AE16" i="187"/>
  <c r="AE13" i="187"/>
  <c r="AE10" i="187"/>
  <c r="AE25" i="188"/>
  <c r="AE22" i="188"/>
  <c r="AE19" i="188"/>
  <c r="AE13" i="188"/>
  <c r="AE10" i="188"/>
  <c r="AE25" i="189"/>
  <c r="AE22" i="189"/>
  <c r="AE10" i="157"/>
  <c r="AE19" i="157"/>
  <c r="AE25" i="138"/>
  <c r="AE10" i="209"/>
  <c r="AE22" i="126"/>
  <c r="AE19" i="90"/>
  <c r="AE16" i="90"/>
  <c r="AE22" i="144"/>
  <c r="AE19" i="144"/>
  <c r="AE16" i="144"/>
  <c r="AE13" i="142"/>
  <c r="T11" i="186"/>
  <c r="U9" i="147"/>
  <c r="V9" i="147"/>
  <c r="R11" i="203"/>
  <c r="R17" i="203"/>
  <c r="S11" i="186"/>
  <c r="R11" i="186"/>
  <c r="D16" i="136"/>
  <c r="P11" i="203"/>
  <c r="N11" i="203"/>
  <c r="M11" i="186"/>
  <c r="L11" i="186"/>
  <c r="K11" i="186"/>
  <c r="J11" i="186"/>
  <c r="I11" i="186"/>
  <c r="M11" i="203"/>
  <c r="L11" i="203"/>
  <c r="K11" i="203"/>
  <c r="J11" i="203"/>
  <c r="I11" i="203"/>
  <c r="H26" i="153"/>
  <c r="H25" i="153"/>
  <c r="G25" i="153"/>
  <c r="F25" i="153"/>
  <c r="E25" i="153"/>
  <c r="D25" i="153"/>
  <c r="C25" i="153"/>
  <c r="B25" i="153"/>
  <c r="A25" i="153"/>
  <c r="H23" i="153"/>
  <c r="H22" i="153"/>
  <c r="G22" i="153"/>
  <c r="F22" i="153"/>
  <c r="E22" i="153"/>
  <c r="D22" i="153"/>
  <c r="C22" i="153"/>
  <c r="B22" i="153"/>
  <c r="A22" i="153"/>
  <c r="H20" i="153"/>
  <c r="H19" i="153"/>
  <c r="G19" i="153"/>
  <c r="F19" i="153"/>
  <c r="E19" i="153"/>
  <c r="D19" i="153"/>
  <c r="C19" i="153"/>
  <c r="B19" i="153"/>
  <c r="A19" i="153"/>
  <c r="H17" i="153"/>
  <c r="H16" i="153"/>
  <c r="G16" i="153"/>
  <c r="F16" i="153"/>
  <c r="E16" i="153"/>
  <c r="D16" i="153"/>
  <c r="C16" i="153"/>
  <c r="B16" i="153"/>
  <c r="A16" i="153"/>
  <c r="H14" i="153"/>
  <c r="H13" i="153"/>
  <c r="G13" i="153"/>
  <c r="F13" i="153"/>
  <c r="E13" i="153"/>
  <c r="D13" i="153"/>
  <c r="C13" i="153"/>
  <c r="B13" i="153"/>
  <c r="A13" i="153"/>
  <c r="H11" i="153"/>
  <c r="H10" i="153"/>
  <c r="G10" i="153"/>
  <c r="F10" i="153"/>
  <c r="E10" i="153"/>
  <c r="D10" i="153"/>
  <c r="C10" i="153"/>
  <c r="B10" i="153"/>
  <c r="A10" i="153"/>
  <c r="X9" i="153"/>
  <c r="W9" i="153"/>
  <c r="V9" i="153"/>
  <c r="U9" i="153"/>
  <c r="T9" i="153"/>
  <c r="S9" i="153"/>
  <c r="R9" i="153"/>
  <c r="Q9" i="153"/>
  <c r="P9" i="153"/>
  <c r="O9" i="153"/>
  <c r="N9" i="153"/>
  <c r="M9" i="153"/>
  <c r="L9" i="153"/>
  <c r="K9" i="153"/>
  <c r="J9" i="153"/>
  <c r="I9" i="153"/>
  <c r="H9" i="153"/>
  <c r="G9" i="153"/>
  <c r="F9" i="153"/>
  <c r="E9" i="153"/>
  <c r="D9" i="153"/>
  <c r="C9" i="153"/>
  <c r="B9" i="153"/>
  <c r="I7" i="153"/>
  <c r="E7" i="153"/>
  <c r="B7" i="153"/>
  <c r="B6" i="153"/>
  <c r="A6" i="153"/>
  <c r="X2" i="153"/>
  <c r="H26" i="126" l="1"/>
  <c r="H25" i="126"/>
  <c r="G25" i="126"/>
  <c r="F25" i="126"/>
  <c r="E25" i="126"/>
  <c r="D25" i="126"/>
  <c r="C25" i="126"/>
  <c r="B25" i="126"/>
  <c r="A25" i="126"/>
  <c r="H23" i="126"/>
  <c r="H22" i="126"/>
  <c r="G22" i="126"/>
  <c r="F22" i="126"/>
  <c r="E22" i="126"/>
  <c r="D22" i="126"/>
  <c r="C22" i="126"/>
  <c r="B22" i="126"/>
  <c r="A22" i="126"/>
  <c r="H20" i="126"/>
  <c r="H19" i="126"/>
  <c r="G19" i="126"/>
  <c r="F19" i="126"/>
  <c r="E19" i="126"/>
  <c r="D19" i="126"/>
  <c r="C19" i="126"/>
  <c r="B19" i="126"/>
  <c r="A19" i="126"/>
  <c r="H17" i="126"/>
  <c r="H16" i="126"/>
  <c r="G16" i="126"/>
  <c r="F16" i="126"/>
  <c r="E16" i="126"/>
  <c r="D16" i="126"/>
  <c r="C16" i="126"/>
  <c r="B16" i="126"/>
  <c r="A16" i="126"/>
  <c r="H14" i="126"/>
  <c r="H13" i="126"/>
  <c r="G13" i="126"/>
  <c r="F13" i="126"/>
  <c r="E13" i="126"/>
  <c r="D13" i="126"/>
  <c r="C13" i="126"/>
  <c r="B13" i="126"/>
  <c r="A13" i="126"/>
  <c r="H11" i="126"/>
  <c r="H10" i="126"/>
  <c r="G10" i="126"/>
  <c r="F10" i="126"/>
  <c r="E10" i="126"/>
  <c r="D10" i="126"/>
  <c r="C10" i="126"/>
  <c r="B10" i="126"/>
  <c r="A10" i="126"/>
  <c r="X9" i="126"/>
  <c r="W9" i="126"/>
  <c r="V9" i="126"/>
  <c r="U9" i="126"/>
  <c r="T9" i="126"/>
  <c r="S9" i="126"/>
  <c r="R9" i="126"/>
  <c r="Q9" i="126"/>
  <c r="P9" i="126"/>
  <c r="O9" i="126"/>
  <c r="N9" i="126"/>
  <c r="M9" i="126"/>
  <c r="L9" i="126"/>
  <c r="K9" i="126"/>
  <c r="J9" i="126"/>
  <c r="I9" i="126"/>
  <c r="H9" i="126"/>
  <c r="G9" i="126"/>
  <c r="F9" i="126"/>
  <c r="E9" i="126"/>
  <c r="D9" i="126"/>
  <c r="C9" i="126"/>
  <c r="B9" i="126"/>
  <c r="I7" i="126"/>
  <c r="E7" i="126"/>
  <c r="B7" i="126"/>
  <c r="B6" i="126"/>
  <c r="A6" i="126"/>
  <c r="X2" i="126"/>
  <c r="A1" i="126"/>
  <c r="H26" i="125" l="1"/>
  <c r="H25" i="125"/>
  <c r="G25" i="125"/>
  <c r="F25" i="125"/>
  <c r="E25" i="125"/>
  <c r="D25" i="125"/>
  <c r="C25" i="125"/>
  <c r="B25" i="125"/>
  <c r="A25" i="125"/>
  <c r="H23" i="125"/>
  <c r="AE21" i="14"/>
  <c r="H22" i="125"/>
  <c r="G22" i="125"/>
  <c r="F22" i="125"/>
  <c r="E22" i="125"/>
  <c r="D22" i="125"/>
  <c r="C22" i="125"/>
  <c r="B22" i="125"/>
  <c r="A22" i="125"/>
  <c r="H20" i="125"/>
  <c r="AE18" i="14"/>
  <c r="H19" i="125"/>
  <c r="G19" i="125"/>
  <c r="F19" i="125"/>
  <c r="E19" i="125"/>
  <c r="D19" i="125"/>
  <c r="C19" i="125"/>
  <c r="B19" i="125"/>
  <c r="A19" i="125"/>
  <c r="H17" i="125"/>
  <c r="AE15" i="14"/>
  <c r="H16" i="125"/>
  <c r="G16" i="125"/>
  <c r="F16" i="125"/>
  <c r="E16" i="125"/>
  <c r="D16" i="125"/>
  <c r="C16" i="125"/>
  <c r="B16" i="125"/>
  <c r="A16" i="125"/>
  <c r="H14" i="125"/>
  <c r="AE12" i="14"/>
  <c r="H13" i="125"/>
  <c r="G13" i="125"/>
  <c r="F13" i="125"/>
  <c r="E13" i="125"/>
  <c r="D13" i="125"/>
  <c r="C13" i="125"/>
  <c r="B13" i="125"/>
  <c r="A13" i="125"/>
  <c r="H11" i="125"/>
  <c r="H10" i="125"/>
  <c r="G10" i="125"/>
  <c r="F10" i="125"/>
  <c r="E10" i="125"/>
  <c r="D10" i="125"/>
  <c r="C10" i="125"/>
  <c r="B10" i="125"/>
  <c r="A10" i="125"/>
  <c r="X9" i="125"/>
  <c r="W9" i="125"/>
  <c r="V9" i="125"/>
  <c r="U9" i="125"/>
  <c r="T9" i="125"/>
  <c r="S9" i="125"/>
  <c r="R9" i="125"/>
  <c r="Q9" i="125"/>
  <c r="P9" i="125"/>
  <c r="O9" i="125"/>
  <c r="N9" i="125"/>
  <c r="M9" i="125"/>
  <c r="L9" i="125"/>
  <c r="K9" i="125"/>
  <c r="J9" i="125"/>
  <c r="I9" i="125"/>
  <c r="H9" i="125"/>
  <c r="G9" i="125"/>
  <c r="F9" i="125"/>
  <c r="E9" i="125"/>
  <c r="D9" i="125"/>
  <c r="C9" i="125"/>
  <c r="B9" i="125"/>
  <c r="I7" i="125"/>
  <c r="E7" i="125"/>
  <c r="B7" i="125"/>
  <c r="B6" i="125"/>
  <c r="A6" i="125"/>
  <c r="X2" i="125"/>
  <c r="A1" i="125"/>
  <c r="X2" i="140" l="1"/>
  <c r="H26" i="209"/>
  <c r="H25" i="209"/>
  <c r="G25" i="209"/>
  <c r="F25" i="209"/>
  <c r="E25" i="209"/>
  <c r="D25" i="209"/>
  <c r="C25" i="209"/>
  <c r="B25" i="209"/>
  <c r="A25" i="209"/>
  <c r="H23" i="209"/>
  <c r="H22" i="209"/>
  <c r="G22" i="209"/>
  <c r="F22" i="209"/>
  <c r="E22" i="209"/>
  <c r="D22" i="209"/>
  <c r="C22" i="209"/>
  <c r="B22" i="209"/>
  <c r="A22" i="209"/>
  <c r="H20" i="209"/>
  <c r="H19" i="209"/>
  <c r="G19" i="209"/>
  <c r="F19" i="209"/>
  <c r="E19" i="209"/>
  <c r="D19" i="209"/>
  <c r="C19" i="209"/>
  <c r="B19" i="209"/>
  <c r="A19" i="209"/>
  <c r="H17" i="209"/>
  <c r="H16" i="209"/>
  <c r="G16" i="209"/>
  <c r="F16" i="209"/>
  <c r="E16" i="209"/>
  <c r="D16" i="209"/>
  <c r="C16" i="209"/>
  <c r="B16" i="209"/>
  <c r="A16" i="209"/>
  <c r="H14" i="209"/>
  <c r="H13" i="209"/>
  <c r="G13" i="209"/>
  <c r="F13" i="209"/>
  <c r="E13" i="209"/>
  <c r="D13" i="209"/>
  <c r="C13" i="209"/>
  <c r="B13" i="209"/>
  <c r="A13" i="209"/>
  <c r="H11" i="209"/>
  <c r="H10" i="209"/>
  <c r="G10" i="209"/>
  <c r="F10" i="209"/>
  <c r="E10" i="209"/>
  <c r="D10" i="209"/>
  <c r="C10" i="209"/>
  <c r="B10" i="209"/>
  <c r="A10" i="209"/>
  <c r="X9" i="209"/>
  <c r="W9" i="209"/>
  <c r="V9" i="209"/>
  <c r="U9" i="209"/>
  <c r="T9" i="209"/>
  <c r="S9" i="209"/>
  <c r="R9" i="209"/>
  <c r="Q9" i="209"/>
  <c r="P9" i="209"/>
  <c r="O9" i="209"/>
  <c r="N9" i="209"/>
  <c r="M9" i="209"/>
  <c r="L9" i="209"/>
  <c r="K9" i="209"/>
  <c r="J9" i="209"/>
  <c r="I9" i="209"/>
  <c r="H9" i="209"/>
  <c r="G9" i="209"/>
  <c r="F9" i="209"/>
  <c r="E9" i="209"/>
  <c r="D9" i="209"/>
  <c r="C9" i="209"/>
  <c r="B9" i="209"/>
  <c r="I7" i="209"/>
  <c r="E7" i="209"/>
  <c r="B7" i="209"/>
  <c r="B6" i="209"/>
  <c r="A6" i="209"/>
  <c r="X2" i="209"/>
  <c r="A1" i="209"/>
  <c r="H26" i="208"/>
  <c r="H25" i="208"/>
  <c r="G25" i="208"/>
  <c r="F25" i="208"/>
  <c r="E25" i="208"/>
  <c r="D25" i="208"/>
  <c r="C25" i="208"/>
  <c r="B25" i="208"/>
  <c r="A25" i="208"/>
  <c r="H23" i="208"/>
  <c r="H22" i="208"/>
  <c r="G22" i="208"/>
  <c r="F22" i="208"/>
  <c r="E22" i="208"/>
  <c r="D22" i="208"/>
  <c r="C22" i="208"/>
  <c r="B22" i="208"/>
  <c r="A22" i="208"/>
  <c r="H20" i="208"/>
  <c r="H19" i="208"/>
  <c r="G19" i="208"/>
  <c r="F19" i="208"/>
  <c r="E19" i="208"/>
  <c r="D19" i="208"/>
  <c r="C19" i="208"/>
  <c r="B19" i="208"/>
  <c r="A19" i="208"/>
  <c r="H17" i="208"/>
  <c r="H16" i="208"/>
  <c r="G16" i="208"/>
  <c r="F16" i="208"/>
  <c r="E16" i="208"/>
  <c r="D16" i="208"/>
  <c r="C16" i="208"/>
  <c r="B16" i="208"/>
  <c r="A16" i="208"/>
  <c r="H14" i="208"/>
  <c r="H13" i="208"/>
  <c r="G13" i="208"/>
  <c r="F13" i="208"/>
  <c r="E13" i="208"/>
  <c r="D13" i="208"/>
  <c r="C13" i="208"/>
  <c r="B13" i="208"/>
  <c r="A13" i="208"/>
  <c r="H11" i="208"/>
  <c r="H10" i="208"/>
  <c r="G10" i="208"/>
  <c r="F10" i="208"/>
  <c r="E10" i="208"/>
  <c r="D10" i="208"/>
  <c r="C10" i="208"/>
  <c r="B10" i="208"/>
  <c r="A10" i="208"/>
  <c r="X9" i="208"/>
  <c r="W9" i="208"/>
  <c r="V9" i="208"/>
  <c r="U9" i="208"/>
  <c r="T9" i="208"/>
  <c r="S9" i="208"/>
  <c r="R9" i="208"/>
  <c r="Q9" i="208"/>
  <c r="P9" i="208"/>
  <c r="O9" i="208"/>
  <c r="N9" i="208"/>
  <c r="M9" i="208"/>
  <c r="L9" i="208"/>
  <c r="K9" i="208"/>
  <c r="J9" i="208"/>
  <c r="I9" i="208"/>
  <c r="H9" i="208"/>
  <c r="G9" i="208"/>
  <c r="F9" i="208"/>
  <c r="E9" i="208"/>
  <c r="D9" i="208"/>
  <c r="C9" i="208"/>
  <c r="B9" i="208"/>
  <c r="I7" i="208"/>
  <c r="E7" i="208"/>
  <c r="B7" i="208"/>
  <c r="B6" i="208"/>
  <c r="A6" i="208"/>
  <c r="X2" i="208"/>
  <c r="A1" i="208"/>
  <c r="H26" i="207"/>
  <c r="H25" i="207"/>
  <c r="G25" i="207"/>
  <c r="F25" i="207"/>
  <c r="E25" i="207"/>
  <c r="D25" i="207"/>
  <c r="C25" i="207"/>
  <c r="B25" i="207"/>
  <c r="A25" i="207"/>
  <c r="H23" i="207"/>
  <c r="H22" i="207"/>
  <c r="G22" i="207"/>
  <c r="F22" i="207"/>
  <c r="E22" i="207"/>
  <c r="D22" i="207"/>
  <c r="C22" i="207"/>
  <c r="B22" i="207"/>
  <c r="A22" i="207"/>
  <c r="H20" i="207"/>
  <c r="H19" i="207"/>
  <c r="G19" i="207"/>
  <c r="F19" i="207"/>
  <c r="E19" i="207"/>
  <c r="D19" i="207"/>
  <c r="C19" i="207"/>
  <c r="B19" i="207"/>
  <c r="A19" i="207"/>
  <c r="H17" i="207"/>
  <c r="H16" i="207"/>
  <c r="G16" i="207"/>
  <c r="F16" i="207"/>
  <c r="E16" i="207"/>
  <c r="D16" i="207"/>
  <c r="C16" i="207"/>
  <c r="B16" i="207"/>
  <c r="A16" i="207"/>
  <c r="H14" i="207"/>
  <c r="H13" i="207"/>
  <c r="G13" i="207"/>
  <c r="F13" i="207"/>
  <c r="E13" i="207"/>
  <c r="D13" i="207"/>
  <c r="C13" i="207"/>
  <c r="B13" i="207"/>
  <c r="A13" i="207"/>
  <c r="H11" i="207"/>
  <c r="H10" i="207"/>
  <c r="G10" i="207"/>
  <c r="F10" i="207"/>
  <c r="E10" i="207"/>
  <c r="D10" i="207"/>
  <c r="C10" i="207"/>
  <c r="B10" i="207"/>
  <c r="A10" i="207"/>
  <c r="X9" i="207"/>
  <c r="W9" i="207"/>
  <c r="V9" i="207"/>
  <c r="U9" i="207"/>
  <c r="T9" i="207"/>
  <c r="S9" i="207"/>
  <c r="R9" i="207"/>
  <c r="Q9" i="207"/>
  <c r="P9" i="207"/>
  <c r="O9" i="207"/>
  <c r="N9" i="207"/>
  <c r="M9" i="207"/>
  <c r="L9" i="207"/>
  <c r="K9" i="207"/>
  <c r="J9" i="207"/>
  <c r="I9" i="207"/>
  <c r="H9" i="207"/>
  <c r="G9" i="207"/>
  <c r="F9" i="207"/>
  <c r="E9" i="207"/>
  <c r="D9" i="207"/>
  <c r="C9" i="207"/>
  <c r="B9" i="207"/>
  <c r="I7" i="207"/>
  <c r="E7" i="207"/>
  <c r="B7" i="207"/>
  <c r="B6" i="207"/>
  <c r="A6" i="207"/>
  <c r="X2" i="207"/>
  <c r="A1" i="207"/>
  <c r="H26" i="206"/>
  <c r="H25" i="206"/>
  <c r="G25" i="206"/>
  <c r="F25" i="206"/>
  <c r="E25" i="206"/>
  <c r="D25" i="206"/>
  <c r="C25" i="206"/>
  <c r="B25" i="206"/>
  <c r="A25" i="206"/>
  <c r="H23" i="206"/>
  <c r="H22" i="206"/>
  <c r="G22" i="206"/>
  <c r="F22" i="206"/>
  <c r="E22" i="206"/>
  <c r="D22" i="206"/>
  <c r="C22" i="206"/>
  <c r="B22" i="206"/>
  <c r="A22" i="206"/>
  <c r="H20" i="206"/>
  <c r="H19" i="206"/>
  <c r="G19" i="206"/>
  <c r="F19" i="206"/>
  <c r="E19" i="206"/>
  <c r="D19" i="206"/>
  <c r="C19" i="206"/>
  <c r="B19" i="206"/>
  <c r="A19" i="206"/>
  <c r="H17" i="206"/>
  <c r="H16" i="206"/>
  <c r="G16" i="206"/>
  <c r="F16" i="206"/>
  <c r="E16" i="206"/>
  <c r="D16" i="206"/>
  <c r="C16" i="206"/>
  <c r="B16" i="206"/>
  <c r="A16" i="206"/>
  <c r="H14" i="206"/>
  <c r="H13" i="206"/>
  <c r="G13" i="206"/>
  <c r="F13" i="206"/>
  <c r="E13" i="206"/>
  <c r="D13" i="206"/>
  <c r="C13" i="206"/>
  <c r="B13" i="206"/>
  <c r="A13" i="206"/>
  <c r="H11" i="206"/>
  <c r="H10" i="206"/>
  <c r="G10" i="206"/>
  <c r="F10" i="206"/>
  <c r="E10" i="206"/>
  <c r="D10" i="206"/>
  <c r="C10" i="206"/>
  <c r="B10" i="206"/>
  <c r="A10" i="206"/>
  <c r="X9" i="206"/>
  <c r="W9" i="206"/>
  <c r="V9" i="206"/>
  <c r="U9" i="206"/>
  <c r="T9" i="206"/>
  <c r="S9" i="206"/>
  <c r="R9" i="206"/>
  <c r="Q9" i="206"/>
  <c r="P9" i="206"/>
  <c r="O9" i="206"/>
  <c r="N9" i="206"/>
  <c r="M9" i="206"/>
  <c r="L9" i="206"/>
  <c r="K9" i="206"/>
  <c r="J9" i="206"/>
  <c r="I9" i="206"/>
  <c r="H9" i="206"/>
  <c r="G9" i="206"/>
  <c r="F9" i="206"/>
  <c r="E9" i="206"/>
  <c r="D9" i="206"/>
  <c r="C9" i="206"/>
  <c r="B9" i="206"/>
  <c r="I7" i="206"/>
  <c r="E7" i="206"/>
  <c r="B7" i="206"/>
  <c r="B6" i="206"/>
  <c r="A6" i="206"/>
  <c r="X2" i="206"/>
  <c r="A1" i="206"/>
  <c r="H26" i="205"/>
  <c r="H25" i="205"/>
  <c r="G25" i="205"/>
  <c r="F25" i="205"/>
  <c r="E25" i="205"/>
  <c r="D25" i="205"/>
  <c r="C25" i="205"/>
  <c r="B25" i="205"/>
  <c r="A25" i="205"/>
  <c r="H23" i="205"/>
  <c r="H22" i="205"/>
  <c r="G22" i="205"/>
  <c r="F22" i="205"/>
  <c r="E22" i="205"/>
  <c r="D22" i="205"/>
  <c r="C22" i="205"/>
  <c r="B22" i="205"/>
  <c r="A22" i="205"/>
  <c r="H20" i="205"/>
  <c r="H19" i="205"/>
  <c r="G19" i="205"/>
  <c r="F19" i="205"/>
  <c r="E19" i="205"/>
  <c r="D19" i="205"/>
  <c r="C19" i="205"/>
  <c r="B19" i="205"/>
  <c r="A19" i="205"/>
  <c r="H17" i="205"/>
  <c r="H16" i="205"/>
  <c r="G16" i="205"/>
  <c r="F16" i="205"/>
  <c r="E16" i="205"/>
  <c r="D16" i="205"/>
  <c r="C16" i="205"/>
  <c r="B16" i="205"/>
  <c r="A16" i="205"/>
  <c r="H14" i="205"/>
  <c r="H13" i="205"/>
  <c r="G13" i="205"/>
  <c r="F13" i="205"/>
  <c r="E13" i="205"/>
  <c r="D13" i="205"/>
  <c r="C13" i="205"/>
  <c r="B13" i="205"/>
  <c r="A13" i="205"/>
  <c r="H11" i="205"/>
  <c r="H10" i="205"/>
  <c r="G10" i="205"/>
  <c r="F10" i="205"/>
  <c r="E10" i="205"/>
  <c r="D10" i="205"/>
  <c r="C10" i="205"/>
  <c r="B10" i="205"/>
  <c r="A10" i="205"/>
  <c r="X9" i="205"/>
  <c r="W9" i="205"/>
  <c r="V9" i="205"/>
  <c r="U9" i="205"/>
  <c r="T9" i="205"/>
  <c r="S9" i="205"/>
  <c r="R9" i="205"/>
  <c r="Q9" i="205"/>
  <c r="P9" i="205"/>
  <c r="O9" i="205"/>
  <c r="N9" i="205"/>
  <c r="M9" i="205"/>
  <c r="L9" i="205"/>
  <c r="K9" i="205"/>
  <c r="J9" i="205"/>
  <c r="I9" i="205"/>
  <c r="H9" i="205"/>
  <c r="G9" i="205"/>
  <c r="F9" i="205"/>
  <c r="E9" i="205"/>
  <c r="D9" i="205"/>
  <c r="C9" i="205"/>
  <c r="B9" i="205"/>
  <c r="I7" i="205"/>
  <c r="E7" i="205"/>
  <c r="B7" i="205"/>
  <c r="B6" i="205"/>
  <c r="A6" i="205"/>
  <c r="X2" i="205"/>
  <c r="A1" i="205"/>
  <c r="X2" i="185"/>
  <c r="X2" i="175"/>
  <c r="X2" i="173"/>
  <c r="X2" i="170"/>
  <c r="X2" i="169"/>
  <c r="X2" i="166"/>
  <c r="X2" i="159"/>
  <c r="X2" i="139"/>
  <c r="X2" i="157"/>
  <c r="X2" i="137"/>
  <c r="B9" i="155"/>
  <c r="C9" i="155"/>
  <c r="D9" i="155"/>
  <c r="E9" i="155"/>
  <c r="F9" i="155"/>
  <c r="G9" i="155"/>
  <c r="H9" i="155"/>
  <c r="I9" i="155"/>
  <c r="J9" i="155"/>
  <c r="K9" i="155"/>
  <c r="L9" i="155"/>
  <c r="M9" i="155"/>
  <c r="N9" i="155"/>
  <c r="O9" i="155"/>
  <c r="P9" i="155"/>
  <c r="Q9" i="155"/>
  <c r="R9" i="155"/>
  <c r="S9" i="155"/>
  <c r="T9" i="155"/>
  <c r="U9" i="155"/>
  <c r="V9" i="155"/>
  <c r="W9" i="155"/>
  <c r="X9" i="155"/>
  <c r="X2" i="154"/>
  <c r="X2" i="152"/>
  <c r="X2" i="151"/>
  <c r="X2" i="121"/>
  <c r="X2" i="91"/>
  <c r="X2" i="90"/>
  <c r="X2" i="146"/>
  <c r="X2" i="79"/>
  <c r="J9" i="161"/>
  <c r="K9" i="161"/>
  <c r="L9" i="161"/>
  <c r="M9" i="161"/>
  <c r="N9" i="161"/>
  <c r="O9" i="161"/>
  <c r="P9" i="161"/>
  <c r="Q9" i="161"/>
  <c r="R9" i="161"/>
  <c r="S9" i="161"/>
  <c r="T9" i="161"/>
  <c r="U9" i="161"/>
  <c r="V9" i="161"/>
  <c r="V9" i="185" s="1"/>
  <c r="W9" i="161"/>
  <c r="X9" i="161"/>
  <c r="I9" i="161"/>
  <c r="J9" i="143"/>
  <c r="K9" i="143"/>
  <c r="L9" i="143"/>
  <c r="M9" i="143"/>
  <c r="N9" i="143"/>
  <c r="O9" i="143"/>
  <c r="P9" i="143"/>
  <c r="Q9" i="143"/>
  <c r="R9" i="143"/>
  <c r="S9" i="143"/>
  <c r="T9" i="143"/>
  <c r="U9" i="143"/>
  <c r="V9" i="143"/>
  <c r="W9" i="143"/>
  <c r="X9" i="143"/>
  <c r="I9" i="143"/>
  <c r="J9" i="142"/>
  <c r="K9" i="142"/>
  <c r="L9" i="142"/>
  <c r="M9" i="142"/>
  <c r="N9" i="142"/>
  <c r="O9" i="142"/>
  <c r="P9" i="142"/>
  <c r="Q9" i="142"/>
  <c r="R9" i="142"/>
  <c r="S9" i="142"/>
  <c r="T9" i="142"/>
  <c r="U9" i="142"/>
  <c r="V9" i="142"/>
  <c r="W9" i="142"/>
  <c r="X9" i="142"/>
  <c r="I9" i="142"/>
  <c r="H26" i="204" l="1"/>
  <c r="H25" i="204"/>
  <c r="G25" i="204"/>
  <c r="F25" i="204"/>
  <c r="E25" i="204"/>
  <c r="D25" i="204"/>
  <c r="C25" i="204"/>
  <c r="B25" i="204"/>
  <c r="A25" i="204"/>
  <c r="H23" i="204"/>
  <c r="H22" i="204"/>
  <c r="G22" i="204"/>
  <c r="F22" i="204"/>
  <c r="E22" i="204"/>
  <c r="D22" i="204"/>
  <c r="C22" i="204"/>
  <c r="B22" i="204"/>
  <c r="A22" i="204"/>
  <c r="H20" i="204"/>
  <c r="H19" i="204"/>
  <c r="G19" i="204"/>
  <c r="F19" i="204"/>
  <c r="E19" i="204"/>
  <c r="D19" i="204"/>
  <c r="C19" i="204"/>
  <c r="B19" i="204"/>
  <c r="A19" i="204"/>
  <c r="H17" i="204"/>
  <c r="H16" i="204"/>
  <c r="G16" i="204"/>
  <c r="F16" i="204"/>
  <c r="E16" i="204"/>
  <c r="D16" i="204"/>
  <c r="C16" i="204"/>
  <c r="B16" i="204"/>
  <c r="A16" i="204"/>
  <c r="H14" i="204"/>
  <c r="H13" i="204"/>
  <c r="G13" i="204"/>
  <c r="F13" i="204"/>
  <c r="E13" i="204"/>
  <c r="D13" i="204"/>
  <c r="C13" i="204"/>
  <c r="B13" i="204"/>
  <c r="A13" i="204"/>
  <c r="H11" i="204"/>
  <c r="H10" i="204"/>
  <c r="G10" i="204"/>
  <c r="F10" i="204"/>
  <c r="E10" i="204"/>
  <c r="D10" i="204"/>
  <c r="C10" i="204"/>
  <c r="B10" i="204"/>
  <c r="A10" i="204"/>
  <c r="X9" i="204"/>
  <c r="W9" i="204"/>
  <c r="V9" i="204"/>
  <c r="U9" i="204"/>
  <c r="T9" i="204"/>
  <c r="S9" i="204"/>
  <c r="R9" i="204"/>
  <c r="Q9" i="204"/>
  <c r="P9" i="204"/>
  <c r="O9" i="204"/>
  <c r="N9" i="204"/>
  <c r="M9" i="204"/>
  <c r="L9" i="204"/>
  <c r="K9" i="204"/>
  <c r="J9" i="204"/>
  <c r="I9" i="204"/>
  <c r="H9" i="204"/>
  <c r="G9" i="204"/>
  <c r="F9" i="204"/>
  <c r="E9" i="204"/>
  <c r="D9" i="204"/>
  <c r="C9" i="204"/>
  <c r="B9" i="204"/>
  <c r="I7" i="204"/>
  <c r="E7" i="204"/>
  <c r="B7" i="204"/>
  <c r="B6" i="204"/>
  <c r="A6" i="204"/>
  <c r="X2" i="204"/>
  <c r="A1" i="204"/>
  <c r="H26" i="203"/>
  <c r="H25" i="203"/>
  <c r="G25" i="203"/>
  <c r="F25" i="203"/>
  <c r="E25" i="203"/>
  <c r="D25" i="203"/>
  <c r="C25" i="203"/>
  <c r="B25" i="203"/>
  <c r="A25" i="203"/>
  <c r="H23" i="203"/>
  <c r="H22" i="203"/>
  <c r="G22" i="203"/>
  <c r="F22" i="203"/>
  <c r="E22" i="203"/>
  <c r="D22" i="203"/>
  <c r="C22" i="203"/>
  <c r="B22" i="203"/>
  <c r="A22" i="203"/>
  <c r="H20" i="203"/>
  <c r="H19" i="203"/>
  <c r="G19" i="203"/>
  <c r="F19" i="203"/>
  <c r="E19" i="203"/>
  <c r="D19" i="203"/>
  <c r="C19" i="203"/>
  <c r="B19" i="203"/>
  <c r="A19" i="203"/>
  <c r="H17" i="203"/>
  <c r="H16" i="203"/>
  <c r="G16" i="203"/>
  <c r="F16" i="203"/>
  <c r="E16" i="203"/>
  <c r="D16" i="203"/>
  <c r="C16" i="203"/>
  <c r="B16" i="203"/>
  <c r="A16" i="203"/>
  <c r="H14" i="203"/>
  <c r="H13" i="203"/>
  <c r="G13" i="203"/>
  <c r="F13" i="203"/>
  <c r="E13" i="203"/>
  <c r="D13" i="203"/>
  <c r="C13" i="203"/>
  <c r="B13" i="203"/>
  <c r="A13" i="203"/>
  <c r="H11" i="203"/>
  <c r="H10" i="203"/>
  <c r="G10" i="203"/>
  <c r="F10" i="203"/>
  <c r="E10" i="203"/>
  <c r="D10" i="203"/>
  <c r="C10" i="203"/>
  <c r="B10" i="203"/>
  <c r="A10" i="203"/>
  <c r="X9" i="203"/>
  <c r="W9" i="203"/>
  <c r="V9" i="203"/>
  <c r="U9" i="203"/>
  <c r="T9" i="203"/>
  <c r="S9" i="203"/>
  <c r="R9" i="203"/>
  <c r="Q9" i="203"/>
  <c r="P9" i="203"/>
  <c r="O9" i="203"/>
  <c r="N9" i="203"/>
  <c r="M9" i="203"/>
  <c r="L9" i="203"/>
  <c r="K9" i="203"/>
  <c r="J9" i="203"/>
  <c r="I9" i="203"/>
  <c r="H9" i="203"/>
  <c r="G9" i="203"/>
  <c r="F9" i="203"/>
  <c r="E9" i="203"/>
  <c r="D9" i="203"/>
  <c r="C9" i="203"/>
  <c r="B9" i="203"/>
  <c r="I7" i="203"/>
  <c r="E7" i="203"/>
  <c r="B7" i="203"/>
  <c r="B6" i="203"/>
  <c r="A6" i="203"/>
  <c r="X2" i="203"/>
  <c r="A1" i="203"/>
  <c r="H26" i="202"/>
  <c r="H25" i="202"/>
  <c r="G25" i="202"/>
  <c r="F25" i="202"/>
  <c r="E25" i="202"/>
  <c r="D25" i="202"/>
  <c r="C25" i="202"/>
  <c r="B25" i="202"/>
  <c r="A25" i="202"/>
  <c r="H23" i="202"/>
  <c r="H22" i="202"/>
  <c r="G22" i="202"/>
  <c r="F22" i="202"/>
  <c r="E22" i="202"/>
  <c r="D22" i="202"/>
  <c r="C22" i="202"/>
  <c r="B22" i="202"/>
  <c r="A22" i="202"/>
  <c r="H20" i="202"/>
  <c r="H19" i="202"/>
  <c r="G19" i="202"/>
  <c r="F19" i="202"/>
  <c r="E19" i="202"/>
  <c r="D19" i="202"/>
  <c r="C19" i="202"/>
  <c r="B19" i="202"/>
  <c r="A19" i="202"/>
  <c r="H17" i="202"/>
  <c r="H16" i="202"/>
  <c r="G16" i="202"/>
  <c r="F16" i="202"/>
  <c r="E16" i="202"/>
  <c r="D16" i="202"/>
  <c r="C16" i="202"/>
  <c r="B16" i="202"/>
  <c r="A16" i="202"/>
  <c r="H14" i="202"/>
  <c r="H13" i="202"/>
  <c r="G13" i="202"/>
  <c r="F13" i="202"/>
  <c r="E13" i="202"/>
  <c r="D13" i="202"/>
  <c r="C13" i="202"/>
  <c r="B13" i="202"/>
  <c r="A13" i="202"/>
  <c r="H11" i="202"/>
  <c r="H10" i="202"/>
  <c r="G10" i="202"/>
  <c r="F10" i="202"/>
  <c r="E10" i="202"/>
  <c r="D10" i="202"/>
  <c r="C10" i="202"/>
  <c r="B10" i="202"/>
  <c r="A10" i="202"/>
  <c r="X9" i="202"/>
  <c r="W9" i="202"/>
  <c r="V9" i="202"/>
  <c r="U9" i="202"/>
  <c r="T9" i="202"/>
  <c r="S9" i="202"/>
  <c r="R9" i="202"/>
  <c r="Q9" i="202"/>
  <c r="P9" i="202"/>
  <c r="O9" i="202"/>
  <c r="N9" i="202"/>
  <c r="M9" i="202"/>
  <c r="L9" i="202"/>
  <c r="K9" i="202"/>
  <c r="J9" i="202"/>
  <c r="I9" i="202"/>
  <c r="H9" i="202"/>
  <c r="G9" i="202"/>
  <c r="F9" i="202"/>
  <c r="E9" i="202"/>
  <c r="D9" i="202"/>
  <c r="C9" i="202"/>
  <c r="B9" i="202"/>
  <c r="I7" i="202"/>
  <c r="E7" i="202"/>
  <c r="B7" i="202"/>
  <c r="B6" i="202"/>
  <c r="A6" i="202"/>
  <c r="X2" i="202"/>
  <c r="A1" i="202"/>
  <c r="H26" i="201"/>
  <c r="H25" i="201"/>
  <c r="G25" i="201"/>
  <c r="F25" i="201"/>
  <c r="E25" i="201"/>
  <c r="D25" i="201"/>
  <c r="C25" i="201"/>
  <c r="B25" i="201"/>
  <c r="A25" i="201"/>
  <c r="H23" i="201"/>
  <c r="H22" i="201"/>
  <c r="G22" i="201"/>
  <c r="F22" i="201"/>
  <c r="E22" i="201"/>
  <c r="D22" i="201"/>
  <c r="C22" i="201"/>
  <c r="B22" i="201"/>
  <c r="A22" i="201"/>
  <c r="H20" i="201"/>
  <c r="H19" i="201"/>
  <c r="G19" i="201"/>
  <c r="F19" i="201"/>
  <c r="E19" i="201"/>
  <c r="D19" i="201"/>
  <c r="C19" i="201"/>
  <c r="B19" i="201"/>
  <c r="A19" i="201"/>
  <c r="H17" i="201"/>
  <c r="H16" i="201"/>
  <c r="G16" i="201"/>
  <c r="F16" i="201"/>
  <c r="E16" i="201"/>
  <c r="D16" i="201"/>
  <c r="C16" i="201"/>
  <c r="B16" i="201"/>
  <c r="A16" i="201"/>
  <c r="H14" i="201"/>
  <c r="H13" i="201"/>
  <c r="G13" i="201"/>
  <c r="F13" i="201"/>
  <c r="E13" i="201"/>
  <c r="D13" i="201"/>
  <c r="C13" i="201"/>
  <c r="B13" i="201"/>
  <c r="A13" i="201"/>
  <c r="H11" i="201"/>
  <c r="H10" i="201"/>
  <c r="G10" i="201"/>
  <c r="F10" i="201"/>
  <c r="E10" i="201"/>
  <c r="D10" i="201"/>
  <c r="C10" i="201"/>
  <c r="B10" i="201"/>
  <c r="A10" i="201"/>
  <c r="X9" i="201"/>
  <c r="W9" i="201"/>
  <c r="V9" i="201"/>
  <c r="U9" i="201"/>
  <c r="T9" i="201"/>
  <c r="S9" i="201"/>
  <c r="R9" i="201"/>
  <c r="Q9" i="201"/>
  <c r="P9" i="201"/>
  <c r="O9" i="201"/>
  <c r="N9" i="201"/>
  <c r="M9" i="201"/>
  <c r="L9" i="201"/>
  <c r="K9" i="201"/>
  <c r="J9" i="201"/>
  <c r="I9" i="201"/>
  <c r="H9" i="201"/>
  <c r="G9" i="201"/>
  <c r="F9" i="201"/>
  <c r="E9" i="201"/>
  <c r="D9" i="201"/>
  <c r="C9" i="201"/>
  <c r="B9" i="201"/>
  <c r="I7" i="201"/>
  <c r="E7" i="201"/>
  <c r="B7" i="201"/>
  <c r="B6" i="201"/>
  <c r="A6" i="201"/>
  <c r="X2" i="201"/>
  <c r="A1" i="201"/>
  <c r="H26" i="200"/>
  <c r="H25" i="200"/>
  <c r="G25" i="200"/>
  <c r="F25" i="200"/>
  <c r="E25" i="200"/>
  <c r="D25" i="200"/>
  <c r="C25" i="200"/>
  <c r="B25" i="200"/>
  <c r="A25" i="200"/>
  <c r="H23" i="200"/>
  <c r="H22" i="200"/>
  <c r="G22" i="200"/>
  <c r="F22" i="200"/>
  <c r="E22" i="200"/>
  <c r="D22" i="200"/>
  <c r="C22" i="200"/>
  <c r="B22" i="200"/>
  <c r="A22" i="200"/>
  <c r="H20" i="200"/>
  <c r="H19" i="200"/>
  <c r="G19" i="200"/>
  <c r="F19" i="200"/>
  <c r="E19" i="200"/>
  <c r="D19" i="200"/>
  <c r="C19" i="200"/>
  <c r="B19" i="200"/>
  <c r="A19" i="200"/>
  <c r="H17" i="200"/>
  <c r="H16" i="200"/>
  <c r="G16" i="200"/>
  <c r="F16" i="200"/>
  <c r="E16" i="200"/>
  <c r="D16" i="200"/>
  <c r="C16" i="200"/>
  <c r="B16" i="200"/>
  <c r="A16" i="200"/>
  <c r="H14" i="200"/>
  <c r="H13" i="200"/>
  <c r="G13" i="200"/>
  <c r="F13" i="200"/>
  <c r="E13" i="200"/>
  <c r="D13" i="200"/>
  <c r="C13" i="200"/>
  <c r="B13" i="200"/>
  <c r="A13" i="200"/>
  <c r="H11" i="200"/>
  <c r="H10" i="200"/>
  <c r="G10" i="200"/>
  <c r="F10" i="200"/>
  <c r="E10" i="200"/>
  <c r="D10" i="200"/>
  <c r="C10" i="200"/>
  <c r="B10" i="200"/>
  <c r="A10" i="200"/>
  <c r="X9" i="200"/>
  <c r="W9" i="200"/>
  <c r="V9" i="200"/>
  <c r="U9" i="200"/>
  <c r="T9" i="200"/>
  <c r="S9" i="200"/>
  <c r="R9" i="200"/>
  <c r="Q9" i="200"/>
  <c r="P9" i="200"/>
  <c r="O9" i="200"/>
  <c r="N9" i="200"/>
  <c r="M9" i="200"/>
  <c r="L9" i="200"/>
  <c r="K9" i="200"/>
  <c r="J9" i="200"/>
  <c r="I9" i="200"/>
  <c r="H9" i="200"/>
  <c r="G9" i="200"/>
  <c r="F9" i="200"/>
  <c r="E9" i="200"/>
  <c r="D9" i="200"/>
  <c r="C9" i="200"/>
  <c r="B9" i="200"/>
  <c r="I7" i="200"/>
  <c r="E7" i="200"/>
  <c r="B7" i="200"/>
  <c r="B6" i="200"/>
  <c r="A6" i="200"/>
  <c r="X2" i="200"/>
  <c r="A1" i="200"/>
  <c r="H26" i="199"/>
  <c r="H25" i="199"/>
  <c r="G25" i="199"/>
  <c r="F25" i="199"/>
  <c r="E25" i="199"/>
  <c r="D25" i="199"/>
  <c r="C25" i="199"/>
  <c r="B25" i="199"/>
  <c r="A25" i="199"/>
  <c r="H23" i="199"/>
  <c r="H22" i="199"/>
  <c r="G22" i="199"/>
  <c r="F22" i="199"/>
  <c r="E22" i="199"/>
  <c r="D22" i="199"/>
  <c r="C22" i="199"/>
  <c r="B22" i="199"/>
  <c r="A22" i="199"/>
  <c r="H20" i="199"/>
  <c r="H19" i="199"/>
  <c r="G19" i="199"/>
  <c r="F19" i="199"/>
  <c r="E19" i="199"/>
  <c r="D19" i="199"/>
  <c r="C19" i="199"/>
  <c r="B19" i="199"/>
  <c r="A19" i="199"/>
  <c r="H17" i="199"/>
  <c r="H16" i="199"/>
  <c r="G16" i="199"/>
  <c r="F16" i="199"/>
  <c r="E16" i="199"/>
  <c r="D16" i="199"/>
  <c r="C16" i="199"/>
  <c r="B16" i="199"/>
  <c r="A16" i="199"/>
  <c r="H14" i="199"/>
  <c r="H13" i="199"/>
  <c r="G13" i="199"/>
  <c r="F13" i="199"/>
  <c r="E13" i="199"/>
  <c r="D13" i="199"/>
  <c r="C13" i="199"/>
  <c r="B13" i="199"/>
  <c r="A13" i="199"/>
  <c r="H11" i="199"/>
  <c r="H10" i="199"/>
  <c r="G10" i="199"/>
  <c r="F10" i="199"/>
  <c r="E10" i="199"/>
  <c r="D10" i="199"/>
  <c r="C10" i="199"/>
  <c r="B10" i="199"/>
  <c r="A10" i="199"/>
  <c r="X9" i="199"/>
  <c r="W9" i="199"/>
  <c r="V9" i="199"/>
  <c r="U9" i="199"/>
  <c r="T9" i="199"/>
  <c r="S9" i="199"/>
  <c r="R9" i="199"/>
  <c r="Q9" i="199"/>
  <c r="P9" i="199"/>
  <c r="O9" i="199"/>
  <c r="N9" i="199"/>
  <c r="M9" i="199"/>
  <c r="L9" i="199"/>
  <c r="K9" i="199"/>
  <c r="J9" i="199"/>
  <c r="I9" i="199"/>
  <c r="H9" i="199"/>
  <c r="G9" i="199"/>
  <c r="F9" i="199"/>
  <c r="E9" i="199"/>
  <c r="D9" i="199"/>
  <c r="C9" i="199"/>
  <c r="B9" i="199"/>
  <c r="I7" i="199"/>
  <c r="E7" i="199"/>
  <c r="B7" i="199"/>
  <c r="B6" i="199"/>
  <c r="A6" i="199"/>
  <c r="X2" i="199"/>
  <c r="A1" i="199"/>
  <c r="H26" i="198"/>
  <c r="H25" i="198"/>
  <c r="G25" i="198"/>
  <c r="F25" i="198"/>
  <c r="E25" i="198"/>
  <c r="D25" i="198"/>
  <c r="C25" i="198"/>
  <c r="B25" i="198"/>
  <c r="A25" i="198"/>
  <c r="H23" i="198"/>
  <c r="H22" i="198"/>
  <c r="G22" i="198"/>
  <c r="F22" i="198"/>
  <c r="E22" i="198"/>
  <c r="D22" i="198"/>
  <c r="C22" i="198"/>
  <c r="B22" i="198"/>
  <c r="A22" i="198"/>
  <c r="H20" i="198"/>
  <c r="H19" i="198"/>
  <c r="G19" i="198"/>
  <c r="F19" i="198"/>
  <c r="E19" i="198"/>
  <c r="D19" i="198"/>
  <c r="C19" i="198"/>
  <c r="B19" i="198"/>
  <c r="A19" i="198"/>
  <c r="H17" i="198"/>
  <c r="H16" i="198"/>
  <c r="G16" i="198"/>
  <c r="F16" i="198"/>
  <c r="E16" i="198"/>
  <c r="D16" i="198"/>
  <c r="C16" i="198"/>
  <c r="B16" i="198"/>
  <c r="A16" i="198"/>
  <c r="H14" i="198"/>
  <c r="H13" i="198"/>
  <c r="G13" i="198"/>
  <c r="F13" i="198"/>
  <c r="E13" i="198"/>
  <c r="D13" i="198"/>
  <c r="C13" i="198"/>
  <c r="B13" i="198"/>
  <c r="A13" i="198"/>
  <c r="H11" i="198"/>
  <c r="H10" i="198"/>
  <c r="G10" i="198"/>
  <c r="F10" i="198"/>
  <c r="E10" i="198"/>
  <c r="D10" i="198"/>
  <c r="C10" i="198"/>
  <c r="B10" i="198"/>
  <c r="A10" i="198"/>
  <c r="X9" i="198"/>
  <c r="W9" i="198"/>
  <c r="V9" i="198"/>
  <c r="U9" i="198"/>
  <c r="T9" i="198"/>
  <c r="S9" i="198"/>
  <c r="R9" i="198"/>
  <c r="Q9" i="198"/>
  <c r="P9" i="198"/>
  <c r="O9" i="198"/>
  <c r="N9" i="198"/>
  <c r="M9" i="198"/>
  <c r="L9" i="198"/>
  <c r="K9" i="198"/>
  <c r="J9" i="198"/>
  <c r="I9" i="198"/>
  <c r="H9" i="198"/>
  <c r="G9" i="198"/>
  <c r="F9" i="198"/>
  <c r="E9" i="198"/>
  <c r="D9" i="198"/>
  <c r="C9" i="198"/>
  <c r="B9" i="198"/>
  <c r="I7" i="198"/>
  <c r="E7" i="198"/>
  <c r="B7" i="198"/>
  <c r="B6" i="198"/>
  <c r="A6" i="198"/>
  <c r="X2" i="198"/>
  <c r="A1" i="198"/>
  <c r="H26" i="196"/>
  <c r="H25" i="196"/>
  <c r="G25" i="196"/>
  <c r="F25" i="196"/>
  <c r="E25" i="196"/>
  <c r="D25" i="196"/>
  <c r="C25" i="196"/>
  <c r="B25" i="196"/>
  <c r="A25" i="196"/>
  <c r="H23" i="196"/>
  <c r="H22" i="196"/>
  <c r="G22" i="196"/>
  <c r="F22" i="196"/>
  <c r="E22" i="196"/>
  <c r="D22" i="196"/>
  <c r="C22" i="196"/>
  <c r="B22" i="196"/>
  <c r="A22" i="196"/>
  <c r="H20" i="196"/>
  <c r="H19" i="196"/>
  <c r="G19" i="196"/>
  <c r="F19" i="196"/>
  <c r="E19" i="196"/>
  <c r="D19" i="196"/>
  <c r="C19" i="196"/>
  <c r="B19" i="196"/>
  <c r="A19" i="196"/>
  <c r="H17" i="196"/>
  <c r="H16" i="196"/>
  <c r="G16" i="196"/>
  <c r="F16" i="196"/>
  <c r="E16" i="196"/>
  <c r="D16" i="196"/>
  <c r="C16" i="196"/>
  <c r="B16" i="196"/>
  <c r="A16" i="196"/>
  <c r="H14" i="196"/>
  <c r="H13" i="196"/>
  <c r="G13" i="196"/>
  <c r="F13" i="196"/>
  <c r="E13" i="196"/>
  <c r="D13" i="196"/>
  <c r="C13" i="196"/>
  <c r="B13" i="196"/>
  <c r="A13" i="196"/>
  <c r="H11" i="196"/>
  <c r="H10" i="196"/>
  <c r="G10" i="196"/>
  <c r="F10" i="196"/>
  <c r="E10" i="196"/>
  <c r="D10" i="196"/>
  <c r="C10" i="196"/>
  <c r="B10" i="196"/>
  <c r="A10" i="196"/>
  <c r="X9" i="196"/>
  <c r="W9" i="196"/>
  <c r="V9" i="196"/>
  <c r="U9" i="196"/>
  <c r="T9" i="196"/>
  <c r="S9" i="196"/>
  <c r="R9" i="196"/>
  <c r="Q9" i="196"/>
  <c r="P9" i="196"/>
  <c r="O9" i="196"/>
  <c r="N9" i="196"/>
  <c r="M9" i="196"/>
  <c r="L9" i="196"/>
  <c r="K9" i="196"/>
  <c r="J9" i="196"/>
  <c r="I9" i="196"/>
  <c r="H9" i="196"/>
  <c r="G9" i="196"/>
  <c r="F9" i="196"/>
  <c r="E9" i="196"/>
  <c r="D9" i="196"/>
  <c r="C9" i="196"/>
  <c r="B9" i="196"/>
  <c r="I7" i="196"/>
  <c r="E7" i="196"/>
  <c r="B7" i="196"/>
  <c r="B6" i="196"/>
  <c r="A6" i="196"/>
  <c r="X2" i="196"/>
  <c r="A1" i="196"/>
  <c r="H26" i="189"/>
  <c r="H25" i="189"/>
  <c r="G25" i="189"/>
  <c r="F25" i="189"/>
  <c r="E25" i="189"/>
  <c r="D25" i="189"/>
  <c r="C25" i="189"/>
  <c r="B25" i="189"/>
  <c r="A25" i="189"/>
  <c r="H23" i="189"/>
  <c r="H22" i="189"/>
  <c r="G22" i="189"/>
  <c r="F22" i="189"/>
  <c r="E22" i="189"/>
  <c r="D22" i="189"/>
  <c r="C22" i="189"/>
  <c r="B22" i="189"/>
  <c r="A22" i="189"/>
  <c r="H20" i="189"/>
  <c r="H19" i="189"/>
  <c r="G19" i="189"/>
  <c r="F19" i="189"/>
  <c r="E19" i="189"/>
  <c r="D19" i="189"/>
  <c r="C19" i="189"/>
  <c r="B19" i="189"/>
  <c r="A19" i="189"/>
  <c r="H17" i="189"/>
  <c r="H16" i="189"/>
  <c r="G16" i="189"/>
  <c r="F16" i="189"/>
  <c r="E16" i="189"/>
  <c r="D16" i="189"/>
  <c r="C16" i="189"/>
  <c r="B16" i="189"/>
  <c r="A16" i="189"/>
  <c r="H14" i="189"/>
  <c r="H13" i="189"/>
  <c r="G13" i="189"/>
  <c r="F13" i="189"/>
  <c r="E13" i="189"/>
  <c r="D13" i="189"/>
  <c r="C13" i="189"/>
  <c r="B13" i="189"/>
  <c r="A13" i="189"/>
  <c r="H11" i="189"/>
  <c r="H10" i="189"/>
  <c r="G10" i="189"/>
  <c r="F10" i="189"/>
  <c r="E10" i="189"/>
  <c r="D10" i="189"/>
  <c r="C10" i="189"/>
  <c r="B10" i="189"/>
  <c r="A10" i="189"/>
  <c r="X9" i="189"/>
  <c r="W9" i="189"/>
  <c r="V9" i="189"/>
  <c r="U9" i="189"/>
  <c r="T9" i="189"/>
  <c r="S9" i="189"/>
  <c r="R9" i="189"/>
  <c r="Q9" i="189"/>
  <c r="P9" i="189"/>
  <c r="O9" i="189"/>
  <c r="N9" i="189"/>
  <c r="M9" i="189"/>
  <c r="L9" i="189"/>
  <c r="K9" i="189"/>
  <c r="J9" i="189"/>
  <c r="I9" i="189"/>
  <c r="H9" i="189"/>
  <c r="G9" i="189"/>
  <c r="F9" i="189"/>
  <c r="E9" i="189"/>
  <c r="D9" i="189"/>
  <c r="C9" i="189"/>
  <c r="B9" i="189"/>
  <c r="I7" i="189"/>
  <c r="E7" i="189"/>
  <c r="B7" i="189"/>
  <c r="B6" i="189"/>
  <c r="A6" i="189"/>
  <c r="X2" i="189"/>
  <c r="A1" i="189"/>
  <c r="H26" i="188"/>
  <c r="H25" i="188"/>
  <c r="G25" i="188"/>
  <c r="F25" i="188"/>
  <c r="E25" i="188"/>
  <c r="D25" i="188"/>
  <c r="C25" i="188"/>
  <c r="B25" i="188"/>
  <c r="A25" i="188"/>
  <c r="H23" i="188"/>
  <c r="H22" i="188"/>
  <c r="G22" i="188"/>
  <c r="F22" i="188"/>
  <c r="E22" i="188"/>
  <c r="D22" i="188"/>
  <c r="C22" i="188"/>
  <c r="B22" i="188"/>
  <c r="A22" i="188"/>
  <c r="H20" i="188"/>
  <c r="H19" i="188"/>
  <c r="G19" i="188"/>
  <c r="F19" i="188"/>
  <c r="E19" i="188"/>
  <c r="D19" i="188"/>
  <c r="C19" i="188"/>
  <c r="B19" i="188"/>
  <c r="A19" i="188"/>
  <c r="H17" i="188"/>
  <c r="H16" i="188"/>
  <c r="G16" i="188"/>
  <c r="F16" i="188"/>
  <c r="E16" i="188"/>
  <c r="D16" i="188"/>
  <c r="C16" i="188"/>
  <c r="B16" i="188"/>
  <c r="A16" i="188"/>
  <c r="H14" i="188"/>
  <c r="H13" i="188"/>
  <c r="G13" i="188"/>
  <c r="F13" i="188"/>
  <c r="E13" i="188"/>
  <c r="D13" i="188"/>
  <c r="C13" i="188"/>
  <c r="B13" i="188"/>
  <c r="A13" i="188"/>
  <c r="H11" i="188"/>
  <c r="H10" i="188"/>
  <c r="G10" i="188"/>
  <c r="F10" i="188"/>
  <c r="E10" i="188"/>
  <c r="D10" i="188"/>
  <c r="C10" i="188"/>
  <c r="B10" i="188"/>
  <c r="A10" i="188"/>
  <c r="X9" i="188"/>
  <c r="W9" i="188"/>
  <c r="V9" i="188"/>
  <c r="U9" i="188"/>
  <c r="T9" i="188"/>
  <c r="S9" i="188"/>
  <c r="R9" i="188"/>
  <c r="Q9" i="188"/>
  <c r="P9" i="188"/>
  <c r="O9" i="188"/>
  <c r="N9" i="188"/>
  <c r="M9" i="188"/>
  <c r="L9" i="188"/>
  <c r="K9" i="188"/>
  <c r="J9" i="188"/>
  <c r="I9" i="188"/>
  <c r="H9" i="188"/>
  <c r="G9" i="188"/>
  <c r="F9" i="188"/>
  <c r="E9" i="188"/>
  <c r="D9" i="188"/>
  <c r="C9" i="188"/>
  <c r="B9" i="188"/>
  <c r="I7" i="188"/>
  <c r="E7" i="188"/>
  <c r="B7" i="188"/>
  <c r="B6" i="188"/>
  <c r="A6" i="188"/>
  <c r="X2" i="188"/>
  <c r="A1" i="188"/>
  <c r="H26" i="187"/>
  <c r="CG24" i="14"/>
  <c r="H25" i="187"/>
  <c r="G25" i="187"/>
  <c r="F25" i="187"/>
  <c r="E25" i="187"/>
  <c r="D25" i="187"/>
  <c r="C25" i="187"/>
  <c r="B25" i="187"/>
  <c r="A25" i="187"/>
  <c r="H23" i="187"/>
  <c r="CG21" i="14"/>
  <c r="H22" i="187"/>
  <c r="G22" i="187"/>
  <c r="F22" i="187"/>
  <c r="E22" i="187"/>
  <c r="D22" i="187"/>
  <c r="C22" i="187"/>
  <c r="B22" i="187"/>
  <c r="A22" i="187"/>
  <c r="H20" i="187"/>
  <c r="CG18" i="14"/>
  <c r="H19" i="187"/>
  <c r="G19" i="187"/>
  <c r="F19" i="187"/>
  <c r="E19" i="187"/>
  <c r="D19" i="187"/>
  <c r="C19" i="187"/>
  <c r="B19" i="187"/>
  <c r="A19" i="187"/>
  <c r="H17" i="187"/>
  <c r="CG15" i="14"/>
  <c r="H16" i="187"/>
  <c r="G16" i="187"/>
  <c r="F16" i="187"/>
  <c r="E16" i="187"/>
  <c r="D16" i="187"/>
  <c r="C16" i="187"/>
  <c r="B16" i="187"/>
  <c r="A16" i="187"/>
  <c r="H14" i="187"/>
  <c r="CG12" i="14"/>
  <c r="H13" i="187"/>
  <c r="G13" i="187"/>
  <c r="F13" i="187"/>
  <c r="E13" i="187"/>
  <c r="D13" i="187"/>
  <c r="C13" i="187"/>
  <c r="B13" i="187"/>
  <c r="A13" i="187"/>
  <c r="H11" i="187"/>
  <c r="CG9" i="14"/>
  <c r="H10" i="187"/>
  <c r="G10" i="187"/>
  <c r="F10" i="187"/>
  <c r="E10" i="187"/>
  <c r="D10" i="187"/>
  <c r="C10" i="187"/>
  <c r="B10" i="187"/>
  <c r="A10" i="187"/>
  <c r="X9" i="187"/>
  <c r="W9" i="187"/>
  <c r="V9" i="187"/>
  <c r="U9" i="187"/>
  <c r="T9" i="187"/>
  <c r="S9" i="187"/>
  <c r="R9" i="187"/>
  <c r="Q9" i="187"/>
  <c r="P9" i="187"/>
  <c r="O9" i="187"/>
  <c r="N9" i="187"/>
  <c r="M9" i="187"/>
  <c r="L9" i="187"/>
  <c r="K9" i="187"/>
  <c r="J9" i="187"/>
  <c r="I9" i="187"/>
  <c r="H9" i="187"/>
  <c r="G9" i="187"/>
  <c r="F9" i="187"/>
  <c r="E9" i="187"/>
  <c r="D9" i="187"/>
  <c r="C9" i="187"/>
  <c r="B9" i="187"/>
  <c r="I7" i="187"/>
  <c r="E7" i="187"/>
  <c r="B7" i="187"/>
  <c r="B6" i="187"/>
  <c r="A6" i="187"/>
  <c r="X2" i="187"/>
  <c r="A1" i="187"/>
  <c r="H26" i="186"/>
  <c r="CE24" i="14"/>
  <c r="H25" i="186"/>
  <c r="G25" i="186"/>
  <c r="F25" i="186"/>
  <c r="E25" i="186"/>
  <c r="D25" i="186"/>
  <c r="C25" i="186"/>
  <c r="B25" i="186"/>
  <c r="A25" i="186"/>
  <c r="H23" i="186"/>
  <c r="H22" i="186"/>
  <c r="G22" i="186"/>
  <c r="F22" i="186"/>
  <c r="E22" i="186"/>
  <c r="D22" i="186"/>
  <c r="C22" i="186"/>
  <c r="B22" i="186"/>
  <c r="A22" i="186"/>
  <c r="H20" i="186"/>
  <c r="H19" i="186"/>
  <c r="G19" i="186"/>
  <c r="F19" i="186"/>
  <c r="E19" i="186"/>
  <c r="D19" i="186"/>
  <c r="C19" i="186"/>
  <c r="B19" i="186"/>
  <c r="A19" i="186"/>
  <c r="H17" i="186"/>
  <c r="CE15" i="14"/>
  <c r="H16" i="186"/>
  <c r="G16" i="186"/>
  <c r="F16" i="186"/>
  <c r="E16" i="186"/>
  <c r="D16" i="186"/>
  <c r="C16" i="186"/>
  <c r="B16" i="186"/>
  <c r="A16" i="186"/>
  <c r="H14" i="186"/>
  <c r="CE12" i="14"/>
  <c r="H13" i="186"/>
  <c r="G13" i="186"/>
  <c r="F13" i="186"/>
  <c r="E13" i="186"/>
  <c r="D13" i="186"/>
  <c r="C13" i="186"/>
  <c r="B13" i="186"/>
  <c r="A13" i="186"/>
  <c r="H11" i="186"/>
  <c r="H10" i="186"/>
  <c r="G10" i="186"/>
  <c r="F10" i="186"/>
  <c r="E10" i="186"/>
  <c r="D10" i="186"/>
  <c r="C10" i="186"/>
  <c r="B10" i="186"/>
  <c r="A10" i="186"/>
  <c r="X9" i="186"/>
  <c r="W9" i="186"/>
  <c r="V9" i="186"/>
  <c r="U9" i="186"/>
  <c r="T9" i="186"/>
  <c r="S9" i="186"/>
  <c r="R9" i="186"/>
  <c r="Q9" i="186"/>
  <c r="P9" i="186"/>
  <c r="O9" i="186"/>
  <c r="N9" i="186"/>
  <c r="M9" i="186"/>
  <c r="L9" i="186"/>
  <c r="K9" i="186"/>
  <c r="J9" i="186"/>
  <c r="I9" i="186"/>
  <c r="H9" i="186"/>
  <c r="G9" i="186"/>
  <c r="F9" i="186"/>
  <c r="E9" i="186"/>
  <c r="D9" i="186"/>
  <c r="C9" i="186"/>
  <c r="B9" i="186"/>
  <c r="I7" i="186"/>
  <c r="E7" i="186"/>
  <c r="B7" i="186"/>
  <c r="B6" i="186"/>
  <c r="A6" i="186"/>
  <c r="X2" i="186"/>
  <c r="A1" i="186"/>
  <c r="H26" i="185"/>
  <c r="H25" i="185"/>
  <c r="G25" i="185"/>
  <c r="F25" i="185"/>
  <c r="E25" i="185"/>
  <c r="D25" i="185"/>
  <c r="C25" i="185"/>
  <c r="B25" i="185"/>
  <c r="A25" i="185"/>
  <c r="H23" i="185"/>
  <c r="CC21" i="14"/>
  <c r="H22" i="185"/>
  <c r="G22" i="185"/>
  <c r="F22" i="185"/>
  <c r="E22" i="185"/>
  <c r="D22" i="185"/>
  <c r="C22" i="185"/>
  <c r="B22" i="185"/>
  <c r="A22" i="185"/>
  <c r="H20" i="185"/>
  <c r="H19" i="185"/>
  <c r="G19" i="185"/>
  <c r="F19" i="185"/>
  <c r="E19" i="185"/>
  <c r="D19" i="185"/>
  <c r="C19" i="185"/>
  <c r="B19" i="185"/>
  <c r="A19" i="185"/>
  <c r="H17" i="185"/>
  <c r="CC15" i="14"/>
  <c r="H16" i="185"/>
  <c r="G16" i="185"/>
  <c r="F16" i="185"/>
  <c r="E16" i="185"/>
  <c r="D16" i="185"/>
  <c r="C16" i="185"/>
  <c r="B16" i="185"/>
  <c r="A16" i="185"/>
  <c r="H14" i="185"/>
  <c r="CC12" i="14"/>
  <c r="H13" i="185"/>
  <c r="G13" i="185"/>
  <c r="F13" i="185"/>
  <c r="E13" i="185"/>
  <c r="D13" i="185"/>
  <c r="C13" i="185"/>
  <c r="B13" i="185"/>
  <c r="A13" i="185"/>
  <c r="H11" i="185"/>
  <c r="CC9" i="14"/>
  <c r="H10" i="185"/>
  <c r="G10" i="185"/>
  <c r="F10" i="185"/>
  <c r="E10" i="185"/>
  <c r="D10" i="185"/>
  <c r="C10" i="185"/>
  <c r="B10" i="185"/>
  <c r="A10" i="185"/>
  <c r="X9" i="185"/>
  <c r="W9" i="185"/>
  <c r="U9" i="185"/>
  <c r="T9" i="185"/>
  <c r="S9" i="185"/>
  <c r="R9" i="185"/>
  <c r="Q9" i="185"/>
  <c r="P9" i="185"/>
  <c r="O9" i="185"/>
  <c r="N9" i="185"/>
  <c r="M9" i="185"/>
  <c r="L9" i="185"/>
  <c r="K9" i="185"/>
  <c r="J9" i="185"/>
  <c r="I9" i="185"/>
  <c r="H9" i="185"/>
  <c r="G9" i="185"/>
  <c r="F9" i="185"/>
  <c r="E9" i="185"/>
  <c r="D9" i="185"/>
  <c r="C9" i="185"/>
  <c r="B9" i="185"/>
  <c r="I7" i="185"/>
  <c r="E7" i="185"/>
  <c r="B7" i="185"/>
  <c r="B6" i="185"/>
  <c r="A6" i="185"/>
  <c r="A1" i="185"/>
  <c r="H26" i="184"/>
  <c r="H25" i="184"/>
  <c r="G25" i="184"/>
  <c r="F25" i="184"/>
  <c r="E25" i="184"/>
  <c r="D25" i="184"/>
  <c r="C25" i="184"/>
  <c r="B25" i="184"/>
  <c r="A25" i="184"/>
  <c r="H23" i="184"/>
  <c r="H22" i="184"/>
  <c r="G22" i="184"/>
  <c r="F22" i="184"/>
  <c r="E22" i="184"/>
  <c r="D22" i="184"/>
  <c r="C22" i="184"/>
  <c r="B22" i="184"/>
  <c r="A22" i="184"/>
  <c r="H20" i="184"/>
  <c r="H19" i="184"/>
  <c r="G19" i="184"/>
  <c r="F19" i="184"/>
  <c r="E19" i="184"/>
  <c r="D19" i="184"/>
  <c r="C19" i="184"/>
  <c r="B19" i="184"/>
  <c r="A19" i="184"/>
  <c r="H17" i="184"/>
  <c r="H16" i="184"/>
  <c r="G16" i="184"/>
  <c r="F16" i="184"/>
  <c r="E16" i="184"/>
  <c r="D16" i="184"/>
  <c r="C16" i="184"/>
  <c r="B16" i="184"/>
  <c r="A16" i="184"/>
  <c r="H14" i="184"/>
  <c r="H13" i="184"/>
  <c r="G13" i="184"/>
  <c r="F13" i="184"/>
  <c r="E13" i="184"/>
  <c r="D13" i="184"/>
  <c r="C13" i="184"/>
  <c r="B13" i="184"/>
  <c r="A13" i="184"/>
  <c r="H11" i="184"/>
  <c r="H10" i="184"/>
  <c r="G10" i="184"/>
  <c r="F10" i="184"/>
  <c r="E10" i="184"/>
  <c r="D10" i="184"/>
  <c r="C10" i="184"/>
  <c r="B10" i="184"/>
  <c r="A10" i="184"/>
  <c r="X9" i="184"/>
  <c r="W9" i="184"/>
  <c r="V9" i="184"/>
  <c r="U9" i="184"/>
  <c r="T9" i="184"/>
  <c r="S9" i="184"/>
  <c r="R9" i="184"/>
  <c r="Q9" i="184"/>
  <c r="P9" i="184"/>
  <c r="O9" i="184"/>
  <c r="N9" i="184"/>
  <c r="M9" i="184"/>
  <c r="L9" i="184"/>
  <c r="K9" i="184"/>
  <c r="J9" i="184"/>
  <c r="I9" i="184"/>
  <c r="H9" i="184"/>
  <c r="G9" i="184"/>
  <c r="F9" i="184"/>
  <c r="E9" i="184"/>
  <c r="D9" i="184"/>
  <c r="C9" i="184"/>
  <c r="B9" i="184"/>
  <c r="I7" i="184"/>
  <c r="E7" i="184"/>
  <c r="B7" i="184"/>
  <c r="B6" i="184"/>
  <c r="A6" i="184"/>
  <c r="X2" i="184"/>
  <c r="A1" i="184"/>
  <c r="H26" i="183"/>
  <c r="H25" i="183"/>
  <c r="G25" i="183"/>
  <c r="F25" i="183"/>
  <c r="E25" i="183"/>
  <c r="D25" i="183"/>
  <c r="C25" i="183"/>
  <c r="B25" i="183"/>
  <c r="A25" i="183"/>
  <c r="H23" i="183"/>
  <c r="H22" i="183"/>
  <c r="G22" i="183"/>
  <c r="F22" i="183"/>
  <c r="E22" i="183"/>
  <c r="D22" i="183"/>
  <c r="C22" i="183"/>
  <c r="B22" i="183"/>
  <c r="A22" i="183"/>
  <c r="H20" i="183"/>
  <c r="H19" i="183"/>
  <c r="G19" i="183"/>
  <c r="F19" i="183"/>
  <c r="E19" i="183"/>
  <c r="D19" i="183"/>
  <c r="C19" i="183"/>
  <c r="B19" i="183"/>
  <c r="A19" i="183"/>
  <c r="H17" i="183"/>
  <c r="H16" i="183"/>
  <c r="G16" i="183"/>
  <c r="F16" i="183"/>
  <c r="E16" i="183"/>
  <c r="D16" i="183"/>
  <c r="C16" i="183"/>
  <c r="B16" i="183"/>
  <c r="A16" i="183"/>
  <c r="H14" i="183"/>
  <c r="H13" i="183"/>
  <c r="G13" i="183"/>
  <c r="F13" i="183"/>
  <c r="E13" i="183"/>
  <c r="D13" i="183"/>
  <c r="C13" i="183"/>
  <c r="B13" i="183"/>
  <c r="A13" i="183"/>
  <c r="H11" i="183"/>
  <c r="H10" i="183"/>
  <c r="G10" i="183"/>
  <c r="F10" i="183"/>
  <c r="E10" i="183"/>
  <c r="D10" i="183"/>
  <c r="C10" i="183"/>
  <c r="B10" i="183"/>
  <c r="A10" i="183"/>
  <c r="X9" i="183"/>
  <c r="W9" i="183"/>
  <c r="V9" i="183"/>
  <c r="U9" i="183"/>
  <c r="T9" i="183"/>
  <c r="S9" i="183"/>
  <c r="R9" i="183"/>
  <c r="Q9" i="183"/>
  <c r="P9" i="183"/>
  <c r="O9" i="183"/>
  <c r="N9" i="183"/>
  <c r="M9" i="183"/>
  <c r="L9" i="183"/>
  <c r="K9" i="183"/>
  <c r="J9" i="183"/>
  <c r="I9" i="183"/>
  <c r="H9" i="183"/>
  <c r="G9" i="183"/>
  <c r="F9" i="183"/>
  <c r="E9" i="183"/>
  <c r="D9" i="183"/>
  <c r="C9" i="183"/>
  <c r="B9" i="183"/>
  <c r="I7" i="183"/>
  <c r="E7" i="183"/>
  <c r="B7" i="183"/>
  <c r="B6" i="183"/>
  <c r="A6" i="183"/>
  <c r="X2" i="183"/>
  <c r="A1" i="183"/>
  <c r="H26" i="182"/>
  <c r="H25" i="182"/>
  <c r="G25" i="182"/>
  <c r="F25" i="182"/>
  <c r="E25" i="182"/>
  <c r="D25" i="182"/>
  <c r="C25" i="182"/>
  <c r="B25" i="182"/>
  <c r="A25" i="182"/>
  <c r="H23" i="182"/>
  <c r="H22" i="182"/>
  <c r="G22" i="182"/>
  <c r="F22" i="182"/>
  <c r="E22" i="182"/>
  <c r="D22" i="182"/>
  <c r="C22" i="182"/>
  <c r="B22" i="182"/>
  <c r="A22" i="182"/>
  <c r="H20" i="182"/>
  <c r="H19" i="182"/>
  <c r="G19" i="182"/>
  <c r="F19" i="182"/>
  <c r="E19" i="182"/>
  <c r="D19" i="182"/>
  <c r="C19" i="182"/>
  <c r="B19" i="182"/>
  <c r="A19" i="182"/>
  <c r="H17" i="182"/>
  <c r="H16" i="182"/>
  <c r="G16" i="182"/>
  <c r="F16" i="182"/>
  <c r="E16" i="182"/>
  <c r="D16" i="182"/>
  <c r="C16" i="182"/>
  <c r="B16" i="182"/>
  <c r="A16" i="182"/>
  <c r="H14" i="182"/>
  <c r="H13" i="182"/>
  <c r="G13" i="182"/>
  <c r="F13" i="182"/>
  <c r="E13" i="182"/>
  <c r="D13" i="182"/>
  <c r="C13" i="182"/>
  <c r="B13" i="182"/>
  <c r="A13" i="182"/>
  <c r="H11" i="182"/>
  <c r="H10" i="182"/>
  <c r="G10" i="182"/>
  <c r="F10" i="182"/>
  <c r="E10" i="182"/>
  <c r="D10" i="182"/>
  <c r="C10" i="182"/>
  <c r="B10" i="182"/>
  <c r="A10" i="182"/>
  <c r="X9" i="182"/>
  <c r="W9" i="182"/>
  <c r="V9" i="182"/>
  <c r="U9" i="182"/>
  <c r="T9" i="182"/>
  <c r="S9" i="182"/>
  <c r="R9" i="182"/>
  <c r="Q9" i="182"/>
  <c r="P9" i="182"/>
  <c r="O9" i="182"/>
  <c r="N9" i="182"/>
  <c r="M9" i="182"/>
  <c r="L9" i="182"/>
  <c r="K9" i="182"/>
  <c r="J9" i="182"/>
  <c r="I9" i="182"/>
  <c r="H9" i="182"/>
  <c r="G9" i="182"/>
  <c r="F9" i="182"/>
  <c r="E9" i="182"/>
  <c r="D9" i="182"/>
  <c r="C9" i="182"/>
  <c r="B9" i="182"/>
  <c r="I7" i="182"/>
  <c r="E7" i="182"/>
  <c r="B7" i="182"/>
  <c r="B6" i="182"/>
  <c r="A6" i="182"/>
  <c r="X2" i="182"/>
  <c r="A1" i="182"/>
  <c r="H26" i="181"/>
  <c r="H25" i="181"/>
  <c r="G25" i="181"/>
  <c r="F25" i="181"/>
  <c r="E25" i="181"/>
  <c r="D25" i="181"/>
  <c r="C25" i="181"/>
  <c r="B25" i="181"/>
  <c r="A25" i="181"/>
  <c r="H23" i="181"/>
  <c r="H22" i="181"/>
  <c r="G22" i="181"/>
  <c r="F22" i="181"/>
  <c r="E22" i="181"/>
  <c r="D22" i="181"/>
  <c r="C22" i="181"/>
  <c r="B22" i="181"/>
  <c r="A22" i="181"/>
  <c r="H20" i="181"/>
  <c r="H19" i="181"/>
  <c r="G19" i="181"/>
  <c r="F19" i="181"/>
  <c r="E19" i="181"/>
  <c r="D19" i="181"/>
  <c r="C19" i="181"/>
  <c r="B19" i="181"/>
  <c r="A19" i="181"/>
  <c r="H17" i="181"/>
  <c r="BY15" i="14"/>
  <c r="H16" i="181"/>
  <c r="G16" i="181"/>
  <c r="F16" i="181"/>
  <c r="E16" i="181"/>
  <c r="D16" i="181"/>
  <c r="C16" i="181"/>
  <c r="B16" i="181"/>
  <c r="A16" i="181"/>
  <c r="H14" i="181"/>
  <c r="H13" i="181"/>
  <c r="G13" i="181"/>
  <c r="F13" i="181"/>
  <c r="E13" i="181"/>
  <c r="D13" i="181"/>
  <c r="C13" i="181"/>
  <c r="B13" i="181"/>
  <c r="A13" i="181"/>
  <c r="H11" i="181"/>
  <c r="H10" i="181"/>
  <c r="G10" i="181"/>
  <c r="F10" i="181"/>
  <c r="E10" i="181"/>
  <c r="D10" i="181"/>
  <c r="C10" i="181"/>
  <c r="B10" i="181"/>
  <c r="A10" i="181"/>
  <c r="X9" i="181"/>
  <c r="W9" i="181"/>
  <c r="V9" i="181"/>
  <c r="U9" i="181"/>
  <c r="T9" i="181"/>
  <c r="S9" i="181"/>
  <c r="R9" i="181"/>
  <c r="Q9" i="181"/>
  <c r="P9" i="181"/>
  <c r="O9" i="181"/>
  <c r="N9" i="181"/>
  <c r="M9" i="181"/>
  <c r="L9" i="181"/>
  <c r="K9" i="181"/>
  <c r="J9" i="181"/>
  <c r="I9" i="181"/>
  <c r="H9" i="181"/>
  <c r="G9" i="181"/>
  <c r="F9" i="181"/>
  <c r="E9" i="181"/>
  <c r="D9" i="181"/>
  <c r="C9" i="181"/>
  <c r="B9" i="181"/>
  <c r="I7" i="181"/>
  <c r="E7" i="181"/>
  <c r="B7" i="181"/>
  <c r="B6" i="181"/>
  <c r="A6" i="181"/>
  <c r="X2" i="181"/>
  <c r="A1" i="181"/>
  <c r="H26" i="180"/>
  <c r="BW24" i="14"/>
  <c r="H25" i="180"/>
  <c r="G25" i="180"/>
  <c r="F25" i="180"/>
  <c r="E25" i="180"/>
  <c r="D25" i="180"/>
  <c r="C25" i="180"/>
  <c r="B25" i="180"/>
  <c r="A25" i="180"/>
  <c r="H23" i="180"/>
  <c r="BW21" i="14"/>
  <c r="H22" i="180"/>
  <c r="G22" i="180"/>
  <c r="F22" i="180"/>
  <c r="E22" i="180"/>
  <c r="D22" i="180"/>
  <c r="C22" i="180"/>
  <c r="B22" i="180"/>
  <c r="A22" i="180"/>
  <c r="H20" i="180"/>
  <c r="BW18" i="14"/>
  <c r="H19" i="180"/>
  <c r="G19" i="180"/>
  <c r="F19" i="180"/>
  <c r="E19" i="180"/>
  <c r="D19" i="180"/>
  <c r="C19" i="180"/>
  <c r="B19" i="180"/>
  <c r="A19" i="180"/>
  <c r="H17" i="180"/>
  <c r="BW15" i="14"/>
  <c r="H16" i="180"/>
  <c r="G16" i="180"/>
  <c r="F16" i="180"/>
  <c r="E16" i="180"/>
  <c r="D16" i="180"/>
  <c r="C16" i="180"/>
  <c r="B16" i="180"/>
  <c r="A16" i="180"/>
  <c r="H14" i="180"/>
  <c r="BW12" i="14"/>
  <c r="H13" i="180"/>
  <c r="G13" i="180"/>
  <c r="F13" i="180"/>
  <c r="E13" i="180"/>
  <c r="D13" i="180"/>
  <c r="C13" i="180"/>
  <c r="B13" i="180"/>
  <c r="A13" i="180"/>
  <c r="H11" i="180"/>
  <c r="BW9" i="14"/>
  <c r="H10" i="180"/>
  <c r="G10" i="180"/>
  <c r="F10" i="180"/>
  <c r="E10" i="180"/>
  <c r="D10" i="180"/>
  <c r="C10" i="180"/>
  <c r="B10" i="180"/>
  <c r="A10" i="180"/>
  <c r="X9" i="180"/>
  <c r="W9" i="180"/>
  <c r="V9" i="180"/>
  <c r="U9" i="180"/>
  <c r="T9" i="180"/>
  <c r="S9" i="180"/>
  <c r="R9" i="180"/>
  <c r="Q9" i="180"/>
  <c r="P9" i="180"/>
  <c r="O9" i="180"/>
  <c r="N9" i="180"/>
  <c r="M9" i="180"/>
  <c r="L9" i="180"/>
  <c r="K9" i="180"/>
  <c r="J9" i="180"/>
  <c r="I9" i="180"/>
  <c r="H9" i="180"/>
  <c r="G9" i="180"/>
  <c r="F9" i="180"/>
  <c r="E9" i="180"/>
  <c r="D9" i="180"/>
  <c r="C9" i="180"/>
  <c r="B9" i="180"/>
  <c r="I7" i="180"/>
  <c r="E7" i="180"/>
  <c r="B7" i="180"/>
  <c r="B6" i="180"/>
  <c r="A6" i="180"/>
  <c r="X2" i="180"/>
  <c r="A1" i="180"/>
  <c r="H26" i="176"/>
  <c r="BU24" i="14"/>
  <c r="H25" i="176"/>
  <c r="G25" i="176"/>
  <c r="F25" i="176"/>
  <c r="E25" i="176"/>
  <c r="D25" i="176"/>
  <c r="C25" i="176"/>
  <c r="B25" i="176"/>
  <c r="A25" i="176"/>
  <c r="H23" i="176"/>
  <c r="BU21" i="14"/>
  <c r="H22" i="176"/>
  <c r="G22" i="176"/>
  <c r="F22" i="176"/>
  <c r="E22" i="176"/>
  <c r="D22" i="176"/>
  <c r="C22" i="176"/>
  <c r="B22" i="176"/>
  <c r="A22" i="176"/>
  <c r="H20" i="176"/>
  <c r="BU18" i="14"/>
  <c r="H19" i="176"/>
  <c r="G19" i="176"/>
  <c r="F19" i="176"/>
  <c r="E19" i="176"/>
  <c r="D19" i="176"/>
  <c r="C19" i="176"/>
  <c r="B19" i="176"/>
  <c r="A19" i="176"/>
  <c r="H17" i="176"/>
  <c r="BU15" i="14"/>
  <c r="H16" i="176"/>
  <c r="G16" i="176"/>
  <c r="F16" i="176"/>
  <c r="E16" i="176"/>
  <c r="D16" i="176"/>
  <c r="C16" i="176"/>
  <c r="B16" i="176"/>
  <c r="A16" i="176"/>
  <c r="H14" i="176"/>
  <c r="BU12" i="14"/>
  <c r="H13" i="176"/>
  <c r="G13" i="176"/>
  <c r="F13" i="176"/>
  <c r="E13" i="176"/>
  <c r="D13" i="176"/>
  <c r="C13" i="176"/>
  <c r="B13" i="176"/>
  <c r="A13" i="176"/>
  <c r="H11" i="176"/>
  <c r="BU9" i="14"/>
  <c r="H10" i="176"/>
  <c r="G10" i="176"/>
  <c r="F10" i="176"/>
  <c r="E10" i="176"/>
  <c r="D10" i="176"/>
  <c r="C10" i="176"/>
  <c r="B10" i="176"/>
  <c r="A10" i="176"/>
  <c r="X9" i="176"/>
  <c r="W9" i="176"/>
  <c r="V9" i="176"/>
  <c r="U9" i="176"/>
  <c r="T9" i="176"/>
  <c r="S9" i="176"/>
  <c r="R9" i="176"/>
  <c r="Q9" i="176"/>
  <c r="P9" i="176"/>
  <c r="O9" i="176"/>
  <c r="N9" i="176"/>
  <c r="M9" i="176"/>
  <c r="L9" i="176"/>
  <c r="K9" i="176"/>
  <c r="J9" i="176"/>
  <c r="I9" i="176"/>
  <c r="H9" i="176"/>
  <c r="G9" i="176"/>
  <c r="F9" i="176"/>
  <c r="E9" i="176"/>
  <c r="D9" i="176"/>
  <c r="C9" i="176"/>
  <c r="B9" i="176"/>
  <c r="I7" i="176"/>
  <c r="E7" i="176"/>
  <c r="B7" i="176"/>
  <c r="B6" i="176"/>
  <c r="A6" i="176"/>
  <c r="X2" i="176"/>
  <c r="A1" i="176"/>
  <c r="H26" i="175"/>
  <c r="BS24" i="14"/>
  <c r="H25" i="175"/>
  <c r="G25" i="175"/>
  <c r="F25" i="175"/>
  <c r="E25" i="175"/>
  <c r="D25" i="175"/>
  <c r="C25" i="175"/>
  <c r="B25" i="175"/>
  <c r="A25" i="175"/>
  <c r="H23" i="175"/>
  <c r="BS21" i="14"/>
  <c r="H22" i="175"/>
  <c r="G22" i="175"/>
  <c r="F22" i="175"/>
  <c r="E22" i="175"/>
  <c r="D22" i="175"/>
  <c r="C22" i="175"/>
  <c r="B22" i="175"/>
  <c r="A22" i="175"/>
  <c r="H20" i="175"/>
  <c r="BS18" i="14"/>
  <c r="H19" i="175"/>
  <c r="G19" i="175"/>
  <c r="F19" i="175"/>
  <c r="E19" i="175"/>
  <c r="D19" i="175"/>
  <c r="C19" i="175"/>
  <c r="B19" i="175"/>
  <c r="A19" i="175"/>
  <c r="H17" i="175"/>
  <c r="BS15" i="14"/>
  <c r="H16" i="175"/>
  <c r="G16" i="175"/>
  <c r="F16" i="175"/>
  <c r="E16" i="175"/>
  <c r="D16" i="175"/>
  <c r="C16" i="175"/>
  <c r="B16" i="175"/>
  <c r="A16" i="175"/>
  <c r="H14" i="175"/>
  <c r="BS12" i="14"/>
  <c r="H13" i="175"/>
  <c r="G13" i="175"/>
  <c r="F13" i="175"/>
  <c r="E13" i="175"/>
  <c r="D13" i="175"/>
  <c r="C13" i="175"/>
  <c r="B13" i="175"/>
  <c r="A13" i="175"/>
  <c r="H11" i="175"/>
  <c r="BS9" i="14"/>
  <c r="H10" i="175"/>
  <c r="G10" i="175"/>
  <c r="F10" i="175"/>
  <c r="E10" i="175"/>
  <c r="D10" i="175"/>
  <c r="C10" i="175"/>
  <c r="B10" i="175"/>
  <c r="A10" i="175"/>
  <c r="X9" i="175"/>
  <c r="W9" i="175"/>
  <c r="V9" i="175"/>
  <c r="U9" i="175"/>
  <c r="T9" i="175"/>
  <c r="S9" i="175"/>
  <c r="R9" i="175"/>
  <c r="Q9" i="175"/>
  <c r="P9" i="175"/>
  <c r="O9" i="175"/>
  <c r="N9" i="175"/>
  <c r="M9" i="175"/>
  <c r="L9" i="175"/>
  <c r="K9" i="175"/>
  <c r="J9" i="175"/>
  <c r="I9" i="175"/>
  <c r="H9" i="175"/>
  <c r="G9" i="175"/>
  <c r="F9" i="175"/>
  <c r="E9" i="175"/>
  <c r="D9" i="175"/>
  <c r="C9" i="175"/>
  <c r="B9" i="175"/>
  <c r="I7" i="175"/>
  <c r="E7" i="175"/>
  <c r="B7" i="175"/>
  <c r="B6" i="175"/>
  <c r="A6" i="175"/>
  <c r="A1" i="175"/>
  <c r="H26" i="174"/>
  <c r="BQ24" i="14"/>
  <c r="H25" i="174"/>
  <c r="G25" i="174"/>
  <c r="F25" i="174"/>
  <c r="E25" i="174"/>
  <c r="D25" i="174"/>
  <c r="C25" i="174"/>
  <c r="B25" i="174"/>
  <c r="A25" i="174"/>
  <c r="H23" i="174"/>
  <c r="BQ21" i="14"/>
  <c r="H22" i="174"/>
  <c r="G22" i="174"/>
  <c r="F22" i="174"/>
  <c r="E22" i="174"/>
  <c r="D22" i="174"/>
  <c r="C22" i="174"/>
  <c r="B22" i="174"/>
  <c r="A22" i="174"/>
  <c r="H20" i="174"/>
  <c r="BQ18" i="14"/>
  <c r="H19" i="174"/>
  <c r="G19" i="174"/>
  <c r="F19" i="174"/>
  <c r="E19" i="174"/>
  <c r="D19" i="174"/>
  <c r="C19" i="174"/>
  <c r="B19" i="174"/>
  <c r="A19" i="174"/>
  <c r="H17" i="174"/>
  <c r="BQ15" i="14"/>
  <c r="H16" i="174"/>
  <c r="G16" i="174"/>
  <c r="F16" i="174"/>
  <c r="E16" i="174"/>
  <c r="D16" i="174"/>
  <c r="C16" i="174"/>
  <c r="B16" i="174"/>
  <c r="A16" i="174"/>
  <c r="H14" i="174"/>
  <c r="BQ12" i="14"/>
  <c r="H13" i="174"/>
  <c r="G13" i="174"/>
  <c r="F13" i="174"/>
  <c r="E13" i="174"/>
  <c r="D13" i="174"/>
  <c r="C13" i="174"/>
  <c r="B13" i="174"/>
  <c r="A13" i="174"/>
  <c r="H11" i="174"/>
  <c r="BQ9" i="14"/>
  <c r="H10" i="174"/>
  <c r="G10" i="174"/>
  <c r="F10" i="174"/>
  <c r="E10" i="174"/>
  <c r="D10" i="174"/>
  <c r="C10" i="174"/>
  <c r="B10" i="174"/>
  <c r="A10" i="174"/>
  <c r="X9" i="174"/>
  <c r="W9" i="174"/>
  <c r="V9" i="174"/>
  <c r="U9" i="174"/>
  <c r="T9" i="174"/>
  <c r="S9" i="174"/>
  <c r="R9" i="174"/>
  <c r="Q9" i="174"/>
  <c r="P9" i="174"/>
  <c r="O9" i="174"/>
  <c r="N9" i="174"/>
  <c r="M9" i="174"/>
  <c r="L9" i="174"/>
  <c r="K9" i="174"/>
  <c r="J9" i="174"/>
  <c r="I9" i="174"/>
  <c r="H9" i="174"/>
  <c r="G9" i="174"/>
  <c r="F9" i="174"/>
  <c r="E9" i="174"/>
  <c r="D9" i="174"/>
  <c r="C9" i="174"/>
  <c r="B9" i="174"/>
  <c r="I7" i="174"/>
  <c r="E7" i="174"/>
  <c r="B7" i="174"/>
  <c r="B6" i="174"/>
  <c r="A6" i="174"/>
  <c r="X2" i="174"/>
  <c r="A1" i="174"/>
  <c r="H26" i="173"/>
  <c r="H25" i="173"/>
  <c r="G25" i="173"/>
  <c r="F25" i="173"/>
  <c r="E25" i="173"/>
  <c r="D25" i="173"/>
  <c r="C25" i="173"/>
  <c r="B25" i="173"/>
  <c r="A25" i="173"/>
  <c r="H23" i="173"/>
  <c r="H22" i="173"/>
  <c r="G22" i="173"/>
  <c r="F22" i="173"/>
  <c r="E22" i="173"/>
  <c r="D22" i="173"/>
  <c r="C22" i="173"/>
  <c r="B22" i="173"/>
  <c r="A22" i="173"/>
  <c r="H20" i="173"/>
  <c r="H19" i="173"/>
  <c r="G19" i="173"/>
  <c r="F19" i="173"/>
  <c r="E19" i="173"/>
  <c r="D19" i="173"/>
  <c r="C19" i="173"/>
  <c r="B19" i="173"/>
  <c r="A19" i="173"/>
  <c r="H17" i="173"/>
  <c r="H16" i="173"/>
  <c r="G16" i="173"/>
  <c r="F16" i="173"/>
  <c r="E16" i="173"/>
  <c r="D16" i="173"/>
  <c r="C16" i="173"/>
  <c r="B16" i="173"/>
  <c r="A16" i="173"/>
  <c r="H14" i="173"/>
  <c r="H13" i="173"/>
  <c r="G13" i="173"/>
  <c r="F13" i="173"/>
  <c r="E13" i="173"/>
  <c r="D13" i="173"/>
  <c r="C13" i="173"/>
  <c r="B13" i="173"/>
  <c r="A13" i="173"/>
  <c r="H11" i="173"/>
  <c r="H10" i="173"/>
  <c r="G10" i="173"/>
  <c r="F10" i="173"/>
  <c r="E10" i="173"/>
  <c r="D10" i="173"/>
  <c r="C10" i="173"/>
  <c r="B10" i="173"/>
  <c r="A10" i="173"/>
  <c r="X9" i="173"/>
  <c r="W9" i="173"/>
  <c r="V9" i="173"/>
  <c r="U9" i="173"/>
  <c r="T9" i="173"/>
  <c r="S9" i="173"/>
  <c r="R9" i="173"/>
  <c r="Q9" i="173"/>
  <c r="P9" i="173"/>
  <c r="O9" i="173"/>
  <c r="N9" i="173"/>
  <c r="M9" i="173"/>
  <c r="L9" i="173"/>
  <c r="K9" i="173"/>
  <c r="J9" i="173"/>
  <c r="I9" i="173"/>
  <c r="H9" i="173"/>
  <c r="G9" i="173"/>
  <c r="F9" i="173"/>
  <c r="E9" i="173"/>
  <c r="D9" i="173"/>
  <c r="C9" i="173"/>
  <c r="B9" i="173"/>
  <c r="I7" i="173"/>
  <c r="E7" i="173"/>
  <c r="B7" i="173"/>
  <c r="B6" i="173"/>
  <c r="A6" i="173"/>
  <c r="A1" i="173"/>
  <c r="H26" i="170"/>
  <c r="BM24" i="14"/>
  <c r="H25" i="170"/>
  <c r="G25" i="170"/>
  <c r="F25" i="170"/>
  <c r="E25" i="170"/>
  <c r="D25" i="170"/>
  <c r="C25" i="170"/>
  <c r="B25" i="170"/>
  <c r="A25" i="170"/>
  <c r="H23" i="170"/>
  <c r="BM21" i="14"/>
  <c r="H22" i="170"/>
  <c r="G22" i="170"/>
  <c r="F22" i="170"/>
  <c r="E22" i="170"/>
  <c r="D22" i="170"/>
  <c r="C22" i="170"/>
  <c r="B22" i="170"/>
  <c r="A22" i="170"/>
  <c r="H20" i="170"/>
  <c r="BM18" i="14"/>
  <c r="H19" i="170"/>
  <c r="G19" i="170"/>
  <c r="F19" i="170"/>
  <c r="E19" i="170"/>
  <c r="D19" i="170"/>
  <c r="C19" i="170"/>
  <c r="B19" i="170"/>
  <c r="A19" i="170"/>
  <c r="H17" i="170"/>
  <c r="BM15" i="14"/>
  <c r="H16" i="170"/>
  <c r="G16" i="170"/>
  <c r="F16" i="170"/>
  <c r="E16" i="170"/>
  <c r="D16" i="170"/>
  <c r="C16" i="170"/>
  <c r="B16" i="170"/>
  <c r="A16" i="170"/>
  <c r="H14" i="170"/>
  <c r="H13" i="170"/>
  <c r="G13" i="170"/>
  <c r="F13" i="170"/>
  <c r="E13" i="170"/>
  <c r="D13" i="170"/>
  <c r="C13" i="170"/>
  <c r="B13" i="170"/>
  <c r="A13" i="170"/>
  <c r="H11" i="170"/>
  <c r="BM9" i="14"/>
  <c r="H10" i="170"/>
  <c r="G10" i="170"/>
  <c r="F10" i="170"/>
  <c r="E10" i="170"/>
  <c r="D10" i="170"/>
  <c r="C10" i="170"/>
  <c r="B10" i="170"/>
  <c r="A10" i="170"/>
  <c r="X9" i="170"/>
  <c r="W9" i="170"/>
  <c r="V9" i="170"/>
  <c r="U9" i="170"/>
  <c r="T9" i="170"/>
  <c r="S9" i="170"/>
  <c r="R9" i="170"/>
  <c r="Q9" i="170"/>
  <c r="P9" i="170"/>
  <c r="O9" i="170"/>
  <c r="N9" i="170"/>
  <c r="M9" i="170"/>
  <c r="L9" i="170"/>
  <c r="K9" i="170"/>
  <c r="J9" i="170"/>
  <c r="I9" i="170"/>
  <c r="H9" i="170"/>
  <c r="G9" i="170"/>
  <c r="F9" i="170"/>
  <c r="E9" i="170"/>
  <c r="D9" i="170"/>
  <c r="C9" i="170"/>
  <c r="B9" i="170"/>
  <c r="I7" i="170"/>
  <c r="E7" i="170"/>
  <c r="B7" i="170"/>
  <c r="B6" i="170"/>
  <c r="A6" i="170"/>
  <c r="A1" i="170"/>
  <c r="H26" i="169"/>
  <c r="H25" i="169"/>
  <c r="G25" i="169"/>
  <c r="F25" i="169"/>
  <c r="E25" i="169"/>
  <c r="D25" i="169"/>
  <c r="C25" i="169"/>
  <c r="B25" i="169"/>
  <c r="A25" i="169"/>
  <c r="H23" i="169"/>
  <c r="H22" i="169"/>
  <c r="G22" i="169"/>
  <c r="F22" i="169"/>
  <c r="E22" i="169"/>
  <c r="D22" i="169"/>
  <c r="C22" i="169"/>
  <c r="B22" i="169"/>
  <c r="A22" i="169"/>
  <c r="H20" i="169"/>
  <c r="H19" i="169"/>
  <c r="G19" i="169"/>
  <c r="F19" i="169"/>
  <c r="E19" i="169"/>
  <c r="D19" i="169"/>
  <c r="C19" i="169"/>
  <c r="B19" i="169"/>
  <c r="A19" i="169"/>
  <c r="H17" i="169"/>
  <c r="H16" i="169"/>
  <c r="G16" i="169"/>
  <c r="F16" i="169"/>
  <c r="E16" i="169"/>
  <c r="D16" i="169"/>
  <c r="C16" i="169"/>
  <c r="B16" i="169"/>
  <c r="A16" i="169"/>
  <c r="H14" i="169"/>
  <c r="H13" i="169"/>
  <c r="G13" i="169"/>
  <c r="F13" i="169"/>
  <c r="E13" i="169"/>
  <c r="D13" i="169"/>
  <c r="C13" i="169"/>
  <c r="B13" i="169"/>
  <c r="A13" i="169"/>
  <c r="H11" i="169"/>
  <c r="H10" i="169"/>
  <c r="G10" i="169"/>
  <c r="F10" i="169"/>
  <c r="E10" i="169"/>
  <c r="D10" i="169"/>
  <c r="C10" i="169"/>
  <c r="B10" i="169"/>
  <c r="A10" i="169"/>
  <c r="X9" i="169"/>
  <c r="W9" i="169"/>
  <c r="V9" i="169"/>
  <c r="U9" i="169"/>
  <c r="T9" i="169"/>
  <c r="S9" i="169"/>
  <c r="R9" i="169"/>
  <c r="Q9" i="169"/>
  <c r="P9" i="169"/>
  <c r="O9" i="169"/>
  <c r="N9" i="169"/>
  <c r="M9" i="169"/>
  <c r="L9" i="169"/>
  <c r="K9" i="169"/>
  <c r="J9" i="169"/>
  <c r="I9" i="169"/>
  <c r="H9" i="169"/>
  <c r="G9" i="169"/>
  <c r="F9" i="169"/>
  <c r="E9" i="169"/>
  <c r="D9" i="169"/>
  <c r="C9" i="169"/>
  <c r="B9" i="169"/>
  <c r="I7" i="169"/>
  <c r="E7" i="169"/>
  <c r="B7" i="169"/>
  <c r="B6" i="169"/>
  <c r="A6" i="169"/>
  <c r="A1" i="169"/>
  <c r="H26" i="168"/>
  <c r="H25" i="168"/>
  <c r="G25" i="168"/>
  <c r="F25" i="168"/>
  <c r="E25" i="168"/>
  <c r="D25" i="168"/>
  <c r="C25" i="168"/>
  <c r="B25" i="168"/>
  <c r="A25" i="168"/>
  <c r="H23" i="168"/>
  <c r="H22" i="168"/>
  <c r="G22" i="168"/>
  <c r="F22" i="168"/>
  <c r="E22" i="168"/>
  <c r="D22" i="168"/>
  <c r="C22" i="168"/>
  <c r="B22" i="168"/>
  <c r="A22" i="168"/>
  <c r="H20" i="168"/>
  <c r="H19" i="168"/>
  <c r="G19" i="168"/>
  <c r="F19" i="168"/>
  <c r="E19" i="168"/>
  <c r="D19" i="168"/>
  <c r="C19" i="168"/>
  <c r="B19" i="168"/>
  <c r="A19" i="168"/>
  <c r="H17" i="168"/>
  <c r="H16" i="168"/>
  <c r="G16" i="168"/>
  <c r="F16" i="168"/>
  <c r="E16" i="168"/>
  <c r="D16" i="168"/>
  <c r="C16" i="168"/>
  <c r="B16" i="168"/>
  <c r="A16" i="168"/>
  <c r="H14" i="168"/>
  <c r="H13" i="168"/>
  <c r="G13" i="168"/>
  <c r="F13" i="168"/>
  <c r="E13" i="168"/>
  <c r="D13" i="168"/>
  <c r="C13" i="168"/>
  <c r="B13" i="168"/>
  <c r="A13" i="168"/>
  <c r="H11" i="168"/>
  <c r="H10" i="168"/>
  <c r="G10" i="168"/>
  <c r="F10" i="168"/>
  <c r="E10" i="168"/>
  <c r="D10" i="168"/>
  <c r="C10" i="168"/>
  <c r="B10" i="168"/>
  <c r="A10" i="168"/>
  <c r="X9" i="168"/>
  <c r="W9" i="168"/>
  <c r="V9" i="168"/>
  <c r="U9" i="168"/>
  <c r="T9" i="168"/>
  <c r="S9" i="168"/>
  <c r="R9" i="168"/>
  <c r="Q9" i="168"/>
  <c r="P9" i="168"/>
  <c r="O9" i="168"/>
  <c r="N9" i="168"/>
  <c r="M9" i="168"/>
  <c r="L9" i="168"/>
  <c r="K9" i="168"/>
  <c r="J9" i="168"/>
  <c r="I9" i="168"/>
  <c r="H9" i="168"/>
  <c r="G9" i="168"/>
  <c r="F9" i="168"/>
  <c r="E9" i="168"/>
  <c r="D9" i="168"/>
  <c r="C9" i="168"/>
  <c r="B9" i="168"/>
  <c r="I7" i="168"/>
  <c r="E7" i="168"/>
  <c r="B7" i="168"/>
  <c r="B6" i="168"/>
  <c r="A6" i="168"/>
  <c r="X2" i="168"/>
  <c r="A1" i="168"/>
  <c r="H26" i="167"/>
  <c r="H25" i="167"/>
  <c r="G25" i="167"/>
  <c r="F25" i="167"/>
  <c r="E25" i="167"/>
  <c r="D25" i="167"/>
  <c r="C25" i="167"/>
  <c r="B25" i="167"/>
  <c r="A25" i="167"/>
  <c r="H23" i="167"/>
  <c r="H22" i="167"/>
  <c r="G22" i="167"/>
  <c r="F22" i="167"/>
  <c r="E22" i="167"/>
  <c r="D22" i="167"/>
  <c r="C22" i="167"/>
  <c r="B22" i="167"/>
  <c r="A22" i="167"/>
  <c r="H20" i="167"/>
  <c r="H19" i="167"/>
  <c r="G19" i="167"/>
  <c r="F19" i="167"/>
  <c r="E19" i="167"/>
  <c r="D19" i="167"/>
  <c r="C19" i="167"/>
  <c r="B19" i="167"/>
  <c r="A19" i="167"/>
  <c r="H17" i="167"/>
  <c r="H16" i="167"/>
  <c r="G16" i="167"/>
  <c r="F16" i="167"/>
  <c r="E16" i="167"/>
  <c r="D16" i="167"/>
  <c r="C16" i="167"/>
  <c r="B16" i="167"/>
  <c r="A16" i="167"/>
  <c r="H14" i="167"/>
  <c r="H13" i="167"/>
  <c r="G13" i="167"/>
  <c r="F13" i="167"/>
  <c r="E13" i="167"/>
  <c r="D13" i="167"/>
  <c r="C13" i="167"/>
  <c r="B13" i="167"/>
  <c r="A13" i="167"/>
  <c r="H11" i="167"/>
  <c r="H10" i="167"/>
  <c r="G10" i="167"/>
  <c r="F10" i="167"/>
  <c r="E10" i="167"/>
  <c r="D10" i="167"/>
  <c r="C10" i="167"/>
  <c r="B10" i="167"/>
  <c r="A10" i="167"/>
  <c r="X9" i="167"/>
  <c r="W9" i="167"/>
  <c r="V9" i="167"/>
  <c r="U9" i="167"/>
  <c r="T9" i="167"/>
  <c r="S9" i="167"/>
  <c r="R9" i="167"/>
  <c r="Q9" i="167"/>
  <c r="P9" i="167"/>
  <c r="O9" i="167"/>
  <c r="N9" i="167"/>
  <c r="M9" i="167"/>
  <c r="L9" i="167"/>
  <c r="K9" i="167"/>
  <c r="J9" i="167"/>
  <c r="I9" i="167"/>
  <c r="H9" i="167"/>
  <c r="G9" i="167"/>
  <c r="F9" i="167"/>
  <c r="E9" i="167"/>
  <c r="D9" i="167"/>
  <c r="C9" i="167"/>
  <c r="B9" i="167"/>
  <c r="I7" i="167"/>
  <c r="E7" i="167"/>
  <c r="B7" i="167"/>
  <c r="B6" i="167"/>
  <c r="A6" i="167"/>
  <c r="X2" i="167"/>
  <c r="A1" i="167"/>
  <c r="H26" i="166"/>
  <c r="H25" i="166"/>
  <c r="G25" i="166"/>
  <c r="F25" i="166"/>
  <c r="E25" i="166"/>
  <c r="D25" i="166"/>
  <c r="C25" i="166"/>
  <c r="B25" i="166"/>
  <c r="A25" i="166"/>
  <c r="H23" i="166"/>
  <c r="H22" i="166"/>
  <c r="G22" i="166"/>
  <c r="F22" i="166"/>
  <c r="E22" i="166"/>
  <c r="D22" i="166"/>
  <c r="C22" i="166"/>
  <c r="B22" i="166"/>
  <c r="A22" i="166"/>
  <c r="H20" i="166"/>
  <c r="H19" i="166"/>
  <c r="G19" i="166"/>
  <c r="F19" i="166"/>
  <c r="E19" i="166"/>
  <c r="D19" i="166"/>
  <c r="C19" i="166"/>
  <c r="B19" i="166"/>
  <c r="A19" i="166"/>
  <c r="H17" i="166"/>
  <c r="H16" i="166"/>
  <c r="G16" i="166"/>
  <c r="F16" i="166"/>
  <c r="E16" i="166"/>
  <c r="D16" i="166"/>
  <c r="C16" i="166"/>
  <c r="B16" i="166"/>
  <c r="A16" i="166"/>
  <c r="H14" i="166"/>
  <c r="H13" i="166"/>
  <c r="G13" i="166"/>
  <c r="F13" i="166"/>
  <c r="E13" i="166"/>
  <c r="D13" i="166"/>
  <c r="C13" i="166"/>
  <c r="B13" i="166"/>
  <c r="A13" i="166"/>
  <c r="H11" i="166"/>
  <c r="H10" i="166"/>
  <c r="G10" i="166"/>
  <c r="F10" i="166"/>
  <c r="E10" i="166"/>
  <c r="D10" i="166"/>
  <c r="C10" i="166"/>
  <c r="B10" i="166"/>
  <c r="A10" i="166"/>
  <c r="X9" i="166"/>
  <c r="W9" i="166"/>
  <c r="V9" i="166"/>
  <c r="U9" i="166"/>
  <c r="T9" i="166"/>
  <c r="S9" i="166"/>
  <c r="R9" i="166"/>
  <c r="Q9" i="166"/>
  <c r="P9" i="166"/>
  <c r="O9" i="166"/>
  <c r="N9" i="166"/>
  <c r="M9" i="166"/>
  <c r="L9" i="166"/>
  <c r="K9" i="166"/>
  <c r="J9" i="166"/>
  <c r="I9" i="166"/>
  <c r="H9" i="166"/>
  <c r="G9" i="166"/>
  <c r="F9" i="166"/>
  <c r="E9" i="166"/>
  <c r="D9" i="166"/>
  <c r="C9" i="166"/>
  <c r="B9" i="166"/>
  <c r="I7" i="166"/>
  <c r="E7" i="166"/>
  <c r="B7" i="166"/>
  <c r="B6" i="166"/>
  <c r="A6" i="166"/>
  <c r="A1" i="166"/>
  <c r="H26" i="164"/>
  <c r="BG24" i="14"/>
  <c r="H25" i="164"/>
  <c r="G25" i="164"/>
  <c r="F25" i="164"/>
  <c r="E25" i="164"/>
  <c r="D25" i="164"/>
  <c r="C25" i="164"/>
  <c r="B25" i="164"/>
  <c r="A25" i="164"/>
  <c r="H23" i="164"/>
  <c r="BG21" i="14"/>
  <c r="H22" i="164"/>
  <c r="G22" i="164"/>
  <c r="F22" i="164"/>
  <c r="E22" i="164"/>
  <c r="D22" i="164"/>
  <c r="C22" i="164"/>
  <c r="B22" i="164"/>
  <c r="A22" i="164"/>
  <c r="H20" i="164"/>
  <c r="BG18" i="14"/>
  <c r="H19" i="164"/>
  <c r="G19" i="164"/>
  <c r="F19" i="164"/>
  <c r="E19" i="164"/>
  <c r="D19" i="164"/>
  <c r="C19" i="164"/>
  <c r="B19" i="164"/>
  <c r="A19" i="164"/>
  <c r="H17" i="164"/>
  <c r="BG15" i="14"/>
  <c r="H16" i="164"/>
  <c r="G16" i="164"/>
  <c r="F16" i="164"/>
  <c r="E16" i="164"/>
  <c r="D16" i="164"/>
  <c r="C16" i="164"/>
  <c r="B16" i="164"/>
  <c r="A16" i="164"/>
  <c r="H14" i="164"/>
  <c r="BG12" i="14"/>
  <c r="H13" i="164"/>
  <c r="G13" i="164"/>
  <c r="F13" i="164"/>
  <c r="E13" i="164"/>
  <c r="D13" i="164"/>
  <c r="C13" i="164"/>
  <c r="B13" i="164"/>
  <c r="A13" i="164"/>
  <c r="H11" i="164"/>
  <c r="BG9" i="14"/>
  <c r="H10" i="164"/>
  <c r="G10" i="164"/>
  <c r="F10" i="164"/>
  <c r="E10" i="164"/>
  <c r="D10" i="164"/>
  <c r="C10" i="164"/>
  <c r="B10" i="164"/>
  <c r="A10" i="164"/>
  <c r="X9" i="164"/>
  <c r="W9" i="164"/>
  <c r="V9" i="164"/>
  <c r="U9" i="164"/>
  <c r="T9" i="164"/>
  <c r="S9" i="164"/>
  <c r="R9" i="164"/>
  <c r="Q9" i="164"/>
  <c r="P9" i="164"/>
  <c r="O9" i="164"/>
  <c r="N9" i="164"/>
  <c r="M9" i="164"/>
  <c r="L9" i="164"/>
  <c r="K9" i="164"/>
  <c r="J9" i="164"/>
  <c r="I9" i="164"/>
  <c r="H9" i="164"/>
  <c r="G9" i="164"/>
  <c r="F9" i="164"/>
  <c r="E9" i="164"/>
  <c r="D9" i="164"/>
  <c r="C9" i="164"/>
  <c r="B9" i="164"/>
  <c r="I7" i="164"/>
  <c r="E7" i="164"/>
  <c r="B7" i="164"/>
  <c r="B6" i="164"/>
  <c r="A6" i="164"/>
  <c r="X2" i="164"/>
  <c r="A1" i="164"/>
  <c r="H26" i="161"/>
  <c r="BE24" i="14"/>
  <c r="H25" i="161"/>
  <c r="G25" i="161"/>
  <c r="F25" i="161"/>
  <c r="E25" i="161"/>
  <c r="D25" i="161"/>
  <c r="C25" i="161"/>
  <c r="B25" i="161"/>
  <c r="A25" i="161"/>
  <c r="H23" i="161"/>
  <c r="BE21" i="14"/>
  <c r="H22" i="161"/>
  <c r="G22" i="161"/>
  <c r="F22" i="161"/>
  <c r="E22" i="161"/>
  <c r="D22" i="161"/>
  <c r="C22" i="161"/>
  <c r="B22" i="161"/>
  <c r="A22" i="161"/>
  <c r="H20" i="161"/>
  <c r="BE18" i="14"/>
  <c r="H19" i="161"/>
  <c r="G19" i="161"/>
  <c r="F19" i="161"/>
  <c r="E19" i="161"/>
  <c r="D19" i="161"/>
  <c r="C19" i="161"/>
  <c r="B19" i="161"/>
  <c r="A19" i="161"/>
  <c r="H17" i="161"/>
  <c r="BE15" i="14"/>
  <c r="H16" i="161"/>
  <c r="G16" i="161"/>
  <c r="F16" i="161"/>
  <c r="E16" i="161"/>
  <c r="D16" i="161"/>
  <c r="C16" i="161"/>
  <c r="B16" i="161"/>
  <c r="A16" i="161"/>
  <c r="H14" i="161"/>
  <c r="BE12" i="14"/>
  <c r="H13" i="161"/>
  <c r="G13" i="161"/>
  <c r="F13" i="161"/>
  <c r="E13" i="161"/>
  <c r="D13" i="161"/>
  <c r="C13" i="161"/>
  <c r="B13" i="161"/>
  <c r="A13" i="161"/>
  <c r="H11" i="161"/>
  <c r="BE9" i="14"/>
  <c r="H10" i="161"/>
  <c r="G10" i="161"/>
  <c r="F10" i="161"/>
  <c r="E10" i="161"/>
  <c r="D10" i="161"/>
  <c r="C10" i="161"/>
  <c r="B10" i="161"/>
  <c r="A10" i="161"/>
  <c r="H9" i="161"/>
  <c r="G9" i="161"/>
  <c r="F9" i="161"/>
  <c r="E9" i="161"/>
  <c r="D9" i="161"/>
  <c r="C9" i="161"/>
  <c r="B9" i="161"/>
  <c r="I7" i="161"/>
  <c r="E7" i="161"/>
  <c r="B7" i="161"/>
  <c r="B6" i="161"/>
  <c r="A6" i="161"/>
  <c r="X2" i="161"/>
  <c r="A1" i="161"/>
  <c r="H26" i="160"/>
  <c r="H25" i="160"/>
  <c r="G25" i="160"/>
  <c r="F25" i="160"/>
  <c r="E25" i="160"/>
  <c r="D25" i="160"/>
  <c r="C25" i="160"/>
  <c r="B25" i="160"/>
  <c r="A25" i="160"/>
  <c r="H23" i="160"/>
  <c r="H22" i="160"/>
  <c r="G22" i="160"/>
  <c r="F22" i="160"/>
  <c r="E22" i="160"/>
  <c r="D22" i="160"/>
  <c r="C22" i="160"/>
  <c r="B22" i="160"/>
  <c r="A22" i="160"/>
  <c r="H20" i="160"/>
  <c r="H19" i="160"/>
  <c r="G19" i="160"/>
  <c r="F19" i="160"/>
  <c r="E19" i="160"/>
  <c r="D19" i="160"/>
  <c r="C19" i="160"/>
  <c r="B19" i="160"/>
  <c r="A19" i="160"/>
  <c r="H17" i="160"/>
  <c r="H16" i="160"/>
  <c r="G16" i="160"/>
  <c r="F16" i="160"/>
  <c r="E16" i="160"/>
  <c r="D16" i="160"/>
  <c r="C16" i="160"/>
  <c r="B16" i="160"/>
  <c r="A16" i="160"/>
  <c r="H14" i="160"/>
  <c r="H13" i="160"/>
  <c r="G13" i="160"/>
  <c r="F13" i="160"/>
  <c r="E13" i="160"/>
  <c r="D13" i="160"/>
  <c r="C13" i="160"/>
  <c r="B13" i="160"/>
  <c r="A13" i="160"/>
  <c r="H11" i="160"/>
  <c r="H10" i="160"/>
  <c r="G10" i="160"/>
  <c r="F10" i="160"/>
  <c r="E10" i="160"/>
  <c r="D10" i="160"/>
  <c r="C10" i="160"/>
  <c r="B10" i="160"/>
  <c r="A10" i="160"/>
  <c r="X9" i="160"/>
  <c r="W9" i="160"/>
  <c r="V9" i="160"/>
  <c r="U9" i="160"/>
  <c r="T9" i="160"/>
  <c r="S9" i="160"/>
  <c r="R9" i="160"/>
  <c r="Q9" i="160"/>
  <c r="P9" i="160"/>
  <c r="O9" i="160"/>
  <c r="N9" i="160"/>
  <c r="M9" i="160"/>
  <c r="L9" i="160"/>
  <c r="K9" i="160"/>
  <c r="J9" i="160"/>
  <c r="I9" i="160"/>
  <c r="H9" i="160"/>
  <c r="G9" i="160"/>
  <c r="F9" i="160"/>
  <c r="E9" i="160"/>
  <c r="D9" i="160"/>
  <c r="C9" i="160"/>
  <c r="B9" i="160"/>
  <c r="I7" i="160"/>
  <c r="E7" i="160"/>
  <c r="B7" i="160"/>
  <c r="B6" i="160"/>
  <c r="A6" i="160"/>
  <c r="X2" i="160"/>
  <c r="A1" i="160"/>
  <c r="H26" i="159"/>
  <c r="H25" i="159"/>
  <c r="G25" i="159"/>
  <c r="F25" i="159"/>
  <c r="E25" i="159"/>
  <c r="D25" i="159"/>
  <c r="C25" i="159"/>
  <c r="B25" i="159"/>
  <c r="A25" i="159"/>
  <c r="H23" i="159"/>
  <c r="H22" i="159"/>
  <c r="G22" i="159"/>
  <c r="F22" i="159"/>
  <c r="E22" i="159"/>
  <c r="D22" i="159"/>
  <c r="C22" i="159"/>
  <c r="B22" i="159"/>
  <c r="A22" i="159"/>
  <c r="H20" i="159"/>
  <c r="H19" i="159"/>
  <c r="G19" i="159"/>
  <c r="F19" i="159"/>
  <c r="E19" i="159"/>
  <c r="D19" i="159"/>
  <c r="C19" i="159"/>
  <c r="B19" i="159"/>
  <c r="A19" i="159"/>
  <c r="H17" i="159"/>
  <c r="H16" i="159"/>
  <c r="G16" i="159"/>
  <c r="F16" i="159"/>
  <c r="E16" i="159"/>
  <c r="D16" i="159"/>
  <c r="C16" i="159"/>
  <c r="B16" i="159"/>
  <c r="A16" i="159"/>
  <c r="H14" i="159"/>
  <c r="H13" i="159"/>
  <c r="G13" i="159"/>
  <c r="F13" i="159"/>
  <c r="E13" i="159"/>
  <c r="D13" i="159"/>
  <c r="C13" i="159"/>
  <c r="B13" i="159"/>
  <c r="A13" i="159"/>
  <c r="H11" i="159"/>
  <c r="H10" i="159"/>
  <c r="G10" i="159"/>
  <c r="F10" i="159"/>
  <c r="E10" i="159"/>
  <c r="D10" i="159"/>
  <c r="C10" i="159"/>
  <c r="B10" i="159"/>
  <c r="A10" i="159"/>
  <c r="X9" i="159"/>
  <c r="W9" i="159"/>
  <c r="V9" i="159"/>
  <c r="U9" i="159"/>
  <c r="T9" i="159"/>
  <c r="S9" i="159"/>
  <c r="R9" i="159"/>
  <c r="Q9" i="159"/>
  <c r="P9" i="159"/>
  <c r="O9" i="159"/>
  <c r="N9" i="159"/>
  <c r="M9" i="159"/>
  <c r="L9" i="159"/>
  <c r="K9" i="159"/>
  <c r="J9" i="159"/>
  <c r="I9" i="159"/>
  <c r="H9" i="159"/>
  <c r="G9" i="159"/>
  <c r="F9" i="159"/>
  <c r="E9" i="159"/>
  <c r="D9" i="159"/>
  <c r="C9" i="159"/>
  <c r="B9" i="159"/>
  <c r="I7" i="159"/>
  <c r="E7" i="159"/>
  <c r="B7" i="159"/>
  <c r="B6" i="159"/>
  <c r="A6" i="159"/>
  <c r="A1" i="159"/>
  <c r="H26" i="157"/>
  <c r="H25" i="157"/>
  <c r="G25" i="157"/>
  <c r="F25" i="157"/>
  <c r="E25" i="157"/>
  <c r="D25" i="157"/>
  <c r="C25" i="157"/>
  <c r="B25" i="157"/>
  <c r="A25" i="157"/>
  <c r="H23" i="157"/>
  <c r="H22" i="157"/>
  <c r="G22" i="157"/>
  <c r="F22" i="157"/>
  <c r="E22" i="157"/>
  <c r="D22" i="157"/>
  <c r="C22" i="157"/>
  <c r="B22" i="157"/>
  <c r="A22" i="157"/>
  <c r="H20" i="157"/>
  <c r="H19" i="157"/>
  <c r="G19" i="157"/>
  <c r="F19" i="157"/>
  <c r="E19" i="157"/>
  <c r="D19" i="157"/>
  <c r="C19" i="157"/>
  <c r="B19" i="157"/>
  <c r="A19" i="157"/>
  <c r="H17" i="157"/>
  <c r="H16" i="157"/>
  <c r="G16" i="157"/>
  <c r="F16" i="157"/>
  <c r="E16" i="157"/>
  <c r="D16" i="157"/>
  <c r="C16" i="157"/>
  <c r="B16" i="157"/>
  <c r="A16" i="157"/>
  <c r="H14" i="157"/>
  <c r="H13" i="157"/>
  <c r="G13" i="157"/>
  <c r="F13" i="157"/>
  <c r="E13" i="157"/>
  <c r="D13" i="157"/>
  <c r="C13" i="157"/>
  <c r="B13" i="157"/>
  <c r="A13" i="157"/>
  <c r="H11" i="157"/>
  <c r="H10" i="157"/>
  <c r="G10" i="157"/>
  <c r="F10" i="157"/>
  <c r="E10" i="157"/>
  <c r="D10" i="157"/>
  <c r="C10" i="157"/>
  <c r="B10" i="157"/>
  <c r="A10" i="157"/>
  <c r="X9" i="157"/>
  <c r="W9" i="157"/>
  <c r="V9" i="157"/>
  <c r="U9" i="157"/>
  <c r="T9" i="157"/>
  <c r="S9" i="157"/>
  <c r="R9" i="157"/>
  <c r="Q9" i="157"/>
  <c r="P9" i="157"/>
  <c r="O9" i="157"/>
  <c r="N9" i="157"/>
  <c r="M9" i="157"/>
  <c r="L9" i="157"/>
  <c r="K9" i="157"/>
  <c r="J9" i="157"/>
  <c r="I9" i="157"/>
  <c r="H9" i="157"/>
  <c r="G9" i="157"/>
  <c r="F9" i="157"/>
  <c r="E9" i="157"/>
  <c r="D9" i="157"/>
  <c r="C9" i="157"/>
  <c r="B9" i="157"/>
  <c r="I7" i="157"/>
  <c r="E7" i="157"/>
  <c r="B7" i="157"/>
  <c r="B6" i="157"/>
  <c r="A6" i="157"/>
  <c r="A1" i="157"/>
  <c r="H26" i="156"/>
  <c r="H25" i="156"/>
  <c r="G25" i="156"/>
  <c r="F25" i="156"/>
  <c r="E25" i="156"/>
  <c r="D25" i="156"/>
  <c r="C25" i="156"/>
  <c r="B25" i="156"/>
  <c r="A25" i="156"/>
  <c r="H23" i="156"/>
  <c r="H22" i="156"/>
  <c r="G22" i="156"/>
  <c r="F22" i="156"/>
  <c r="E22" i="156"/>
  <c r="D22" i="156"/>
  <c r="C22" i="156"/>
  <c r="B22" i="156"/>
  <c r="A22" i="156"/>
  <c r="H20" i="156"/>
  <c r="H19" i="156"/>
  <c r="G19" i="156"/>
  <c r="F19" i="156"/>
  <c r="E19" i="156"/>
  <c r="D19" i="156"/>
  <c r="C19" i="156"/>
  <c r="B19" i="156"/>
  <c r="A19" i="156"/>
  <c r="H17" i="156"/>
  <c r="H16" i="156"/>
  <c r="G16" i="156"/>
  <c r="F16" i="156"/>
  <c r="E16" i="156"/>
  <c r="D16" i="156"/>
  <c r="C16" i="156"/>
  <c r="B16" i="156"/>
  <c r="A16" i="156"/>
  <c r="H14" i="156"/>
  <c r="H13" i="156"/>
  <c r="G13" i="156"/>
  <c r="F13" i="156"/>
  <c r="E13" i="156"/>
  <c r="D13" i="156"/>
  <c r="C13" i="156"/>
  <c r="B13" i="156"/>
  <c r="A13" i="156"/>
  <c r="H11" i="156"/>
  <c r="H10" i="156"/>
  <c r="G10" i="156"/>
  <c r="F10" i="156"/>
  <c r="E10" i="156"/>
  <c r="D10" i="156"/>
  <c r="C10" i="156"/>
  <c r="B10" i="156"/>
  <c r="A10" i="156"/>
  <c r="X9" i="156"/>
  <c r="W9" i="156"/>
  <c r="V9" i="156"/>
  <c r="U9" i="156"/>
  <c r="T9" i="156"/>
  <c r="S9" i="156"/>
  <c r="R9" i="156"/>
  <c r="Q9" i="156"/>
  <c r="P9" i="156"/>
  <c r="O9" i="156"/>
  <c r="N9" i="156"/>
  <c r="M9" i="156"/>
  <c r="L9" i="156"/>
  <c r="K9" i="156"/>
  <c r="J9" i="156"/>
  <c r="I9" i="156"/>
  <c r="H9" i="156"/>
  <c r="G9" i="156"/>
  <c r="F9" i="156"/>
  <c r="E9" i="156"/>
  <c r="D9" i="156"/>
  <c r="C9" i="156"/>
  <c r="B9" i="156"/>
  <c r="I7" i="156"/>
  <c r="E7" i="156"/>
  <c r="B7" i="156"/>
  <c r="B6" i="156"/>
  <c r="A6" i="156"/>
  <c r="X2" i="156"/>
  <c r="A1" i="156"/>
  <c r="H26" i="155"/>
  <c r="H25" i="155"/>
  <c r="G25" i="155"/>
  <c r="F25" i="155"/>
  <c r="E25" i="155"/>
  <c r="D25" i="155"/>
  <c r="C25" i="155"/>
  <c r="B25" i="155"/>
  <c r="A25" i="155"/>
  <c r="H23" i="155"/>
  <c r="H22" i="155"/>
  <c r="G22" i="155"/>
  <c r="F22" i="155"/>
  <c r="E22" i="155"/>
  <c r="D22" i="155"/>
  <c r="C22" i="155"/>
  <c r="B22" i="155"/>
  <c r="A22" i="155"/>
  <c r="H20" i="155"/>
  <c r="H19" i="155"/>
  <c r="G19" i="155"/>
  <c r="F19" i="155"/>
  <c r="E19" i="155"/>
  <c r="D19" i="155"/>
  <c r="C19" i="155"/>
  <c r="B19" i="155"/>
  <c r="A19" i="155"/>
  <c r="H17" i="155"/>
  <c r="H16" i="155"/>
  <c r="G16" i="155"/>
  <c r="F16" i="155"/>
  <c r="E16" i="155"/>
  <c r="D16" i="155"/>
  <c r="C16" i="155"/>
  <c r="B16" i="155"/>
  <c r="A16" i="155"/>
  <c r="H14" i="155"/>
  <c r="H13" i="155"/>
  <c r="G13" i="155"/>
  <c r="F13" i="155"/>
  <c r="E13" i="155"/>
  <c r="D13" i="155"/>
  <c r="C13" i="155"/>
  <c r="B13" i="155"/>
  <c r="A13" i="155"/>
  <c r="H11" i="155"/>
  <c r="H10" i="155"/>
  <c r="G10" i="155"/>
  <c r="F10" i="155"/>
  <c r="E10" i="155"/>
  <c r="D10" i="155"/>
  <c r="C10" i="155"/>
  <c r="B10" i="155"/>
  <c r="A10" i="155"/>
  <c r="I7" i="155"/>
  <c r="E7" i="155"/>
  <c r="B7" i="155"/>
  <c r="B6" i="155"/>
  <c r="A6" i="155"/>
  <c r="X2" i="155"/>
  <c r="A1" i="155"/>
  <c r="H26" i="154"/>
  <c r="H25" i="154"/>
  <c r="G25" i="154"/>
  <c r="F25" i="154"/>
  <c r="E25" i="154"/>
  <c r="D25" i="154"/>
  <c r="C25" i="154"/>
  <c r="B25" i="154"/>
  <c r="A25" i="154"/>
  <c r="H23" i="154"/>
  <c r="H22" i="154"/>
  <c r="G22" i="154"/>
  <c r="F22" i="154"/>
  <c r="E22" i="154"/>
  <c r="D22" i="154"/>
  <c r="C22" i="154"/>
  <c r="B22" i="154"/>
  <c r="A22" i="154"/>
  <c r="H20" i="154"/>
  <c r="H19" i="154"/>
  <c r="G19" i="154"/>
  <c r="F19" i="154"/>
  <c r="E19" i="154"/>
  <c r="D19" i="154"/>
  <c r="C19" i="154"/>
  <c r="B19" i="154"/>
  <c r="A19" i="154"/>
  <c r="H17" i="154"/>
  <c r="H16" i="154"/>
  <c r="G16" i="154"/>
  <c r="F16" i="154"/>
  <c r="E16" i="154"/>
  <c r="D16" i="154"/>
  <c r="C16" i="154"/>
  <c r="B16" i="154"/>
  <c r="A16" i="154"/>
  <c r="H14" i="154"/>
  <c r="H13" i="154"/>
  <c r="G13" i="154"/>
  <c r="F13" i="154"/>
  <c r="E13" i="154"/>
  <c r="D13" i="154"/>
  <c r="C13" i="154"/>
  <c r="B13" i="154"/>
  <c r="A13" i="154"/>
  <c r="H11" i="154"/>
  <c r="H10" i="154"/>
  <c r="G10" i="154"/>
  <c r="F10" i="154"/>
  <c r="E10" i="154"/>
  <c r="D10" i="154"/>
  <c r="C10" i="154"/>
  <c r="B10" i="154"/>
  <c r="A10" i="154"/>
  <c r="X9" i="154"/>
  <c r="W9" i="154"/>
  <c r="V9" i="154"/>
  <c r="U9" i="154"/>
  <c r="T9" i="154"/>
  <c r="S9" i="154"/>
  <c r="R9" i="154"/>
  <c r="Q9" i="154"/>
  <c r="P9" i="154"/>
  <c r="O9" i="154"/>
  <c r="N9" i="154"/>
  <c r="M9" i="154"/>
  <c r="L9" i="154"/>
  <c r="K9" i="154"/>
  <c r="J9" i="154"/>
  <c r="I9" i="154"/>
  <c r="H9" i="154"/>
  <c r="G9" i="154"/>
  <c r="F9" i="154"/>
  <c r="E9" i="154"/>
  <c r="D9" i="154"/>
  <c r="C9" i="154"/>
  <c r="B9" i="154"/>
  <c r="I7" i="154"/>
  <c r="E7" i="154"/>
  <c r="B7" i="154"/>
  <c r="B6" i="154"/>
  <c r="A6" i="154"/>
  <c r="A1" i="154"/>
  <c r="H26" i="152"/>
  <c r="H25" i="152"/>
  <c r="G25" i="152"/>
  <c r="F25" i="152"/>
  <c r="E25" i="152"/>
  <c r="D25" i="152"/>
  <c r="C25" i="152"/>
  <c r="B25" i="152"/>
  <c r="A25" i="152"/>
  <c r="H23" i="152"/>
  <c r="H22" i="152"/>
  <c r="G22" i="152"/>
  <c r="F22" i="152"/>
  <c r="E22" i="152"/>
  <c r="D22" i="152"/>
  <c r="C22" i="152"/>
  <c r="B22" i="152"/>
  <c r="A22" i="152"/>
  <c r="H20" i="152"/>
  <c r="H19" i="152"/>
  <c r="G19" i="152"/>
  <c r="F19" i="152"/>
  <c r="E19" i="152"/>
  <c r="D19" i="152"/>
  <c r="C19" i="152"/>
  <c r="B19" i="152"/>
  <c r="A19" i="152"/>
  <c r="H17" i="152"/>
  <c r="H16" i="152"/>
  <c r="G16" i="152"/>
  <c r="F16" i="152"/>
  <c r="E16" i="152"/>
  <c r="D16" i="152"/>
  <c r="C16" i="152"/>
  <c r="B16" i="152"/>
  <c r="A16" i="152"/>
  <c r="H14" i="152"/>
  <c r="H13" i="152"/>
  <c r="G13" i="152"/>
  <c r="F13" i="152"/>
  <c r="E13" i="152"/>
  <c r="D13" i="152"/>
  <c r="C13" i="152"/>
  <c r="B13" i="152"/>
  <c r="A13" i="152"/>
  <c r="H11" i="152"/>
  <c r="H10" i="152"/>
  <c r="G10" i="152"/>
  <c r="F10" i="152"/>
  <c r="E10" i="152"/>
  <c r="D10" i="152"/>
  <c r="C10" i="152"/>
  <c r="B10" i="152"/>
  <c r="A10" i="152"/>
  <c r="X9" i="152"/>
  <c r="W9" i="152"/>
  <c r="V9" i="152"/>
  <c r="U9" i="152"/>
  <c r="T9" i="152"/>
  <c r="S9" i="152"/>
  <c r="R9" i="152"/>
  <c r="Q9" i="152"/>
  <c r="P9" i="152"/>
  <c r="O9" i="152"/>
  <c r="N9" i="152"/>
  <c r="M9" i="152"/>
  <c r="L9" i="152"/>
  <c r="K9" i="152"/>
  <c r="J9" i="152"/>
  <c r="I9" i="152"/>
  <c r="H9" i="152"/>
  <c r="G9" i="152"/>
  <c r="F9" i="152"/>
  <c r="E9" i="152"/>
  <c r="D9" i="152"/>
  <c r="C9" i="152"/>
  <c r="B9" i="152"/>
  <c r="I7" i="152"/>
  <c r="E7" i="152"/>
  <c r="B7" i="152"/>
  <c r="B6" i="152"/>
  <c r="A6" i="152"/>
  <c r="A1" i="152"/>
  <c r="H26" i="151"/>
  <c r="H25" i="151"/>
  <c r="G25" i="151"/>
  <c r="F25" i="151"/>
  <c r="E25" i="151"/>
  <c r="D25" i="151"/>
  <c r="C25" i="151"/>
  <c r="B25" i="151"/>
  <c r="A25" i="151"/>
  <c r="H23" i="151"/>
  <c r="H22" i="151"/>
  <c r="G22" i="151"/>
  <c r="F22" i="151"/>
  <c r="E22" i="151"/>
  <c r="D22" i="151"/>
  <c r="C22" i="151"/>
  <c r="B22" i="151"/>
  <c r="A22" i="151"/>
  <c r="H20" i="151"/>
  <c r="H19" i="151"/>
  <c r="G19" i="151"/>
  <c r="F19" i="151"/>
  <c r="E19" i="151"/>
  <c r="D19" i="151"/>
  <c r="C19" i="151"/>
  <c r="B19" i="151"/>
  <c r="A19" i="151"/>
  <c r="H17" i="151"/>
  <c r="H16" i="151"/>
  <c r="G16" i="151"/>
  <c r="F16" i="151"/>
  <c r="E16" i="151"/>
  <c r="D16" i="151"/>
  <c r="C16" i="151"/>
  <c r="B16" i="151"/>
  <c r="A16" i="151"/>
  <c r="H14" i="151"/>
  <c r="H13" i="151"/>
  <c r="G13" i="151"/>
  <c r="F13" i="151"/>
  <c r="E13" i="151"/>
  <c r="D13" i="151"/>
  <c r="C13" i="151"/>
  <c r="B13" i="151"/>
  <c r="A13" i="151"/>
  <c r="H11" i="151"/>
  <c r="H10" i="151"/>
  <c r="G10" i="151"/>
  <c r="F10" i="151"/>
  <c r="E10" i="151"/>
  <c r="D10" i="151"/>
  <c r="C10" i="151"/>
  <c r="B10" i="151"/>
  <c r="A10" i="151"/>
  <c r="X9" i="151"/>
  <c r="W9" i="151"/>
  <c r="V9" i="151"/>
  <c r="U9" i="151"/>
  <c r="T9" i="151"/>
  <c r="S9" i="151"/>
  <c r="R9" i="151"/>
  <c r="Q9" i="151"/>
  <c r="P9" i="151"/>
  <c r="O9" i="151"/>
  <c r="N9" i="151"/>
  <c r="M9" i="151"/>
  <c r="L9" i="151"/>
  <c r="K9" i="151"/>
  <c r="J9" i="151"/>
  <c r="I9" i="151"/>
  <c r="H9" i="151"/>
  <c r="G9" i="151"/>
  <c r="F9" i="151"/>
  <c r="E9" i="151"/>
  <c r="D9" i="151"/>
  <c r="C9" i="151"/>
  <c r="B9" i="151"/>
  <c r="I7" i="151"/>
  <c r="E7" i="151"/>
  <c r="B7" i="151"/>
  <c r="B6" i="151"/>
  <c r="A6" i="151"/>
  <c r="A1" i="151"/>
  <c r="H26" i="150"/>
  <c r="H25" i="150"/>
  <c r="G25" i="150"/>
  <c r="F25" i="150"/>
  <c r="E25" i="150"/>
  <c r="D25" i="150"/>
  <c r="C25" i="150"/>
  <c r="B25" i="150"/>
  <c r="A25" i="150"/>
  <c r="H23" i="150"/>
  <c r="H22" i="150"/>
  <c r="G22" i="150"/>
  <c r="F22" i="150"/>
  <c r="E22" i="150"/>
  <c r="D22" i="150"/>
  <c r="C22" i="150"/>
  <c r="B22" i="150"/>
  <c r="A22" i="150"/>
  <c r="H20" i="150"/>
  <c r="H19" i="150"/>
  <c r="G19" i="150"/>
  <c r="F19" i="150"/>
  <c r="E19" i="150"/>
  <c r="D19" i="150"/>
  <c r="C19" i="150"/>
  <c r="B19" i="150"/>
  <c r="A19" i="150"/>
  <c r="H17" i="150"/>
  <c r="H16" i="150"/>
  <c r="G16" i="150"/>
  <c r="F16" i="150"/>
  <c r="E16" i="150"/>
  <c r="D16" i="150"/>
  <c r="C16" i="150"/>
  <c r="B16" i="150"/>
  <c r="A16" i="150"/>
  <c r="H14" i="150"/>
  <c r="H13" i="150"/>
  <c r="G13" i="150"/>
  <c r="F13" i="150"/>
  <c r="E13" i="150"/>
  <c r="D13" i="150"/>
  <c r="C13" i="150"/>
  <c r="B13" i="150"/>
  <c r="A13" i="150"/>
  <c r="H11" i="150"/>
  <c r="H10" i="150"/>
  <c r="G10" i="150"/>
  <c r="F10" i="150"/>
  <c r="E10" i="150"/>
  <c r="D10" i="150"/>
  <c r="C10" i="150"/>
  <c r="B10" i="150"/>
  <c r="A10" i="150"/>
  <c r="X9" i="150"/>
  <c r="W9" i="150"/>
  <c r="V9" i="150"/>
  <c r="U9" i="150"/>
  <c r="T9" i="150"/>
  <c r="S9" i="150"/>
  <c r="R9" i="150"/>
  <c r="Q9" i="150"/>
  <c r="P9" i="150"/>
  <c r="O9" i="150"/>
  <c r="N9" i="150"/>
  <c r="M9" i="150"/>
  <c r="L9" i="150"/>
  <c r="K9" i="150"/>
  <c r="J9" i="150"/>
  <c r="I9" i="150"/>
  <c r="H9" i="150"/>
  <c r="G9" i="150"/>
  <c r="F9" i="150"/>
  <c r="E9" i="150"/>
  <c r="D9" i="150"/>
  <c r="C9" i="150"/>
  <c r="B9" i="150"/>
  <c r="I7" i="150"/>
  <c r="E7" i="150"/>
  <c r="B7" i="150"/>
  <c r="B6" i="150"/>
  <c r="A6" i="150"/>
  <c r="X2" i="150"/>
  <c r="A1" i="150"/>
  <c r="H26" i="147"/>
  <c r="H25" i="147"/>
  <c r="G25" i="147"/>
  <c r="F25" i="147"/>
  <c r="E25" i="147"/>
  <c r="D25" i="147"/>
  <c r="C25" i="147"/>
  <c r="B25" i="147"/>
  <c r="A25" i="147"/>
  <c r="H23" i="147"/>
  <c r="H22" i="147"/>
  <c r="G22" i="147"/>
  <c r="F22" i="147"/>
  <c r="E22" i="147"/>
  <c r="D22" i="147"/>
  <c r="C22" i="147"/>
  <c r="B22" i="147"/>
  <c r="A22" i="147"/>
  <c r="H20" i="147"/>
  <c r="H19" i="147"/>
  <c r="G19" i="147"/>
  <c r="F19" i="147"/>
  <c r="E19" i="147"/>
  <c r="D19" i="147"/>
  <c r="C19" i="147"/>
  <c r="B19" i="147"/>
  <c r="A19" i="147"/>
  <c r="H17" i="147"/>
  <c r="H16" i="147"/>
  <c r="G16" i="147"/>
  <c r="F16" i="147"/>
  <c r="E16" i="147"/>
  <c r="D16" i="147"/>
  <c r="C16" i="147"/>
  <c r="B16" i="147"/>
  <c r="A16" i="147"/>
  <c r="H14" i="147"/>
  <c r="H13" i="147"/>
  <c r="G13" i="147"/>
  <c r="F13" i="147"/>
  <c r="E13" i="147"/>
  <c r="D13" i="147"/>
  <c r="C13" i="147"/>
  <c r="B13" i="147"/>
  <c r="A13" i="147"/>
  <c r="H11" i="147"/>
  <c r="H10" i="147"/>
  <c r="G10" i="147"/>
  <c r="F10" i="147"/>
  <c r="E10" i="147"/>
  <c r="D10" i="147"/>
  <c r="C10" i="147"/>
  <c r="B10" i="147"/>
  <c r="A10" i="147"/>
  <c r="X9" i="147"/>
  <c r="W9" i="147"/>
  <c r="T9" i="147"/>
  <c r="S9" i="147"/>
  <c r="R9" i="147"/>
  <c r="Q9" i="147"/>
  <c r="P9" i="147"/>
  <c r="O9" i="147"/>
  <c r="N9" i="147"/>
  <c r="M9" i="147"/>
  <c r="L9" i="147"/>
  <c r="K9" i="147"/>
  <c r="J9" i="147"/>
  <c r="I9" i="147"/>
  <c r="H9" i="147"/>
  <c r="G9" i="147"/>
  <c r="F9" i="147"/>
  <c r="E9" i="147"/>
  <c r="D9" i="147"/>
  <c r="C9" i="147"/>
  <c r="B9" i="147"/>
  <c r="I7" i="147"/>
  <c r="E7" i="147"/>
  <c r="B7" i="147"/>
  <c r="B6" i="147"/>
  <c r="A6" i="147"/>
  <c r="X2" i="147"/>
  <c r="A1" i="147"/>
  <c r="H26" i="146"/>
  <c r="H25" i="146"/>
  <c r="G25" i="146"/>
  <c r="F25" i="146"/>
  <c r="E25" i="146"/>
  <c r="D25" i="146"/>
  <c r="C25" i="146"/>
  <c r="B25" i="146"/>
  <c r="A25" i="146"/>
  <c r="H23" i="146"/>
  <c r="H22" i="146"/>
  <c r="G22" i="146"/>
  <c r="F22" i="146"/>
  <c r="E22" i="146"/>
  <c r="D22" i="146"/>
  <c r="C22" i="146"/>
  <c r="B22" i="146"/>
  <c r="A22" i="146"/>
  <c r="H20" i="146"/>
  <c r="H19" i="146"/>
  <c r="G19" i="146"/>
  <c r="F19" i="146"/>
  <c r="E19" i="146"/>
  <c r="D19" i="146"/>
  <c r="C19" i="146"/>
  <c r="B19" i="146"/>
  <c r="A19" i="146"/>
  <c r="H17" i="146"/>
  <c r="H16" i="146"/>
  <c r="G16" i="146"/>
  <c r="F16" i="146"/>
  <c r="E16" i="146"/>
  <c r="D16" i="146"/>
  <c r="C16" i="146"/>
  <c r="B16" i="146"/>
  <c r="A16" i="146"/>
  <c r="H14" i="146"/>
  <c r="H13" i="146"/>
  <c r="G13" i="146"/>
  <c r="F13" i="146"/>
  <c r="E13" i="146"/>
  <c r="D13" i="146"/>
  <c r="C13" i="146"/>
  <c r="B13" i="146"/>
  <c r="A13" i="146"/>
  <c r="H11" i="146"/>
  <c r="H10" i="146"/>
  <c r="G10" i="146"/>
  <c r="F10" i="146"/>
  <c r="E10" i="146"/>
  <c r="D10" i="146"/>
  <c r="C10" i="146"/>
  <c r="B10" i="146"/>
  <c r="A10" i="146"/>
  <c r="X9" i="146"/>
  <c r="W9" i="146"/>
  <c r="V9" i="146"/>
  <c r="U9" i="146"/>
  <c r="T9" i="146"/>
  <c r="S9" i="146"/>
  <c r="R9" i="146"/>
  <c r="Q9" i="146"/>
  <c r="P9" i="146"/>
  <c r="O9" i="146"/>
  <c r="N9" i="146"/>
  <c r="M9" i="146"/>
  <c r="L9" i="146"/>
  <c r="K9" i="146"/>
  <c r="J9" i="146"/>
  <c r="I9" i="146"/>
  <c r="H9" i="146"/>
  <c r="G9" i="146"/>
  <c r="F9" i="146"/>
  <c r="E9" i="146"/>
  <c r="D9" i="146"/>
  <c r="C9" i="146"/>
  <c r="B9" i="146"/>
  <c r="I7" i="146"/>
  <c r="E7" i="146"/>
  <c r="B7" i="146"/>
  <c r="B6" i="146"/>
  <c r="A6" i="146"/>
  <c r="A1" i="146"/>
  <c r="H26" i="144"/>
  <c r="H25" i="144"/>
  <c r="G25" i="144"/>
  <c r="F25" i="144"/>
  <c r="E25" i="144"/>
  <c r="D25" i="144"/>
  <c r="C25" i="144"/>
  <c r="B25" i="144"/>
  <c r="A25" i="144"/>
  <c r="H23" i="144"/>
  <c r="H22" i="144"/>
  <c r="G22" i="144"/>
  <c r="F22" i="144"/>
  <c r="E22" i="144"/>
  <c r="D22" i="144"/>
  <c r="C22" i="144"/>
  <c r="B22" i="144"/>
  <c r="A22" i="144"/>
  <c r="H20" i="144"/>
  <c r="H19" i="144"/>
  <c r="G19" i="144"/>
  <c r="F19" i="144"/>
  <c r="E19" i="144"/>
  <c r="D19" i="144"/>
  <c r="C19" i="144"/>
  <c r="B19" i="144"/>
  <c r="A19" i="144"/>
  <c r="H17" i="144"/>
  <c r="H16" i="144"/>
  <c r="G16" i="144"/>
  <c r="F16" i="144"/>
  <c r="E16" i="144"/>
  <c r="D16" i="144"/>
  <c r="C16" i="144"/>
  <c r="B16" i="144"/>
  <c r="A16" i="144"/>
  <c r="H14" i="144"/>
  <c r="H13" i="144"/>
  <c r="G13" i="144"/>
  <c r="F13" i="144"/>
  <c r="E13" i="144"/>
  <c r="D13" i="144"/>
  <c r="C13" i="144"/>
  <c r="B13" i="144"/>
  <c r="A13" i="144"/>
  <c r="H11" i="144"/>
  <c r="H10" i="144"/>
  <c r="G10" i="144"/>
  <c r="F10" i="144"/>
  <c r="E10" i="144"/>
  <c r="D10" i="144"/>
  <c r="C10" i="144"/>
  <c r="B10" i="144"/>
  <c r="A10" i="144"/>
  <c r="X9" i="144"/>
  <c r="W9" i="144"/>
  <c r="V9" i="144"/>
  <c r="U9" i="144"/>
  <c r="T9" i="144"/>
  <c r="S9" i="144"/>
  <c r="R9" i="144"/>
  <c r="Q9" i="144"/>
  <c r="P9" i="144"/>
  <c r="O9" i="144"/>
  <c r="N9" i="144"/>
  <c r="M9" i="144"/>
  <c r="L9" i="144"/>
  <c r="K9" i="144"/>
  <c r="J9" i="144"/>
  <c r="I9" i="144"/>
  <c r="H9" i="144"/>
  <c r="G9" i="144"/>
  <c r="F9" i="144"/>
  <c r="E9" i="144"/>
  <c r="D9" i="144"/>
  <c r="C9" i="144"/>
  <c r="B9" i="144"/>
  <c r="I7" i="144"/>
  <c r="E7" i="144"/>
  <c r="B7" i="144"/>
  <c r="B6" i="144"/>
  <c r="A6" i="144"/>
  <c r="X2" i="144"/>
  <c r="A1" i="144"/>
  <c r="H26" i="143"/>
  <c r="H25" i="143"/>
  <c r="G25" i="143"/>
  <c r="F25" i="143"/>
  <c r="E25" i="143"/>
  <c r="D25" i="143"/>
  <c r="C25" i="143"/>
  <c r="B25" i="143"/>
  <c r="A25" i="143"/>
  <c r="H23" i="143"/>
  <c r="H22" i="143"/>
  <c r="G22" i="143"/>
  <c r="F22" i="143"/>
  <c r="E22" i="143"/>
  <c r="D22" i="143"/>
  <c r="C22" i="143"/>
  <c r="B22" i="143"/>
  <c r="A22" i="143"/>
  <c r="H20" i="143"/>
  <c r="H19" i="143"/>
  <c r="G19" i="143"/>
  <c r="F19" i="143"/>
  <c r="E19" i="143"/>
  <c r="D19" i="143"/>
  <c r="C19" i="143"/>
  <c r="B19" i="143"/>
  <c r="A19" i="143"/>
  <c r="H17" i="143"/>
  <c r="H16" i="143"/>
  <c r="G16" i="143"/>
  <c r="F16" i="143"/>
  <c r="E16" i="143"/>
  <c r="D16" i="143"/>
  <c r="C16" i="143"/>
  <c r="B16" i="143"/>
  <c r="A16" i="143"/>
  <c r="H14" i="143"/>
  <c r="H13" i="143"/>
  <c r="G13" i="143"/>
  <c r="F13" i="143"/>
  <c r="E13" i="143"/>
  <c r="D13" i="143"/>
  <c r="C13" i="143"/>
  <c r="B13" i="143"/>
  <c r="A13" i="143"/>
  <c r="H11" i="143"/>
  <c r="H10" i="143"/>
  <c r="G10" i="143"/>
  <c r="F10" i="143"/>
  <c r="E10" i="143"/>
  <c r="D10" i="143"/>
  <c r="C10" i="143"/>
  <c r="B10" i="143"/>
  <c r="A10" i="143"/>
  <c r="H9" i="143"/>
  <c r="G9" i="143"/>
  <c r="F9" i="143"/>
  <c r="E9" i="143"/>
  <c r="D9" i="143"/>
  <c r="C9" i="143"/>
  <c r="B9" i="143"/>
  <c r="I7" i="143"/>
  <c r="E7" i="143"/>
  <c r="B7" i="143"/>
  <c r="B6" i="143"/>
  <c r="A6" i="143"/>
  <c r="X2" i="143"/>
  <c r="A1" i="143"/>
  <c r="H26" i="142"/>
  <c r="H25" i="142"/>
  <c r="G25" i="142"/>
  <c r="F25" i="142"/>
  <c r="E25" i="142"/>
  <c r="D25" i="142"/>
  <c r="C25" i="142"/>
  <c r="B25" i="142"/>
  <c r="A25" i="142"/>
  <c r="H23" i="142"/>
  <c r="H22" i="142"/>
  <c r="G22" i="142"/>
  <c r="F22" i="142"/>
  <c r="E22" i="142"/>
  <c r="D22" i="142"/>
  <c r="C22" i="142"/>
  <c r="B22" i="142"/>
  <c r="A22" i="142"/>
  <c r="H20" i="142"/>
  <c r="H19" i="142"/>
  <c r="G19" i="142"/>
  <c r="F19" i="142"/>
  <c r="E19" i="142"/>
  <c r="D19" i="142"/>
  <c r="C19" i="142"/>
  <c r="B19" i="142"/>
  <c r="A19" i="142"/>
  <c r="H17" i="142"/>
  <c r="H16" i="142"/>
  <c r="G16" i="142"/>
  <c r="F16" i="142"/>
  <c r="E16" i="142"/>
  <c r="D16" i="142"/>
  <c r="C16" i="142"/>
  <c r="B16" i="142"/>
  <c r="A16" i="142"/>
  <c r="H14" i="142"/>
  <c r="H13" i="142"/>
  <c r="G13" i="142"/>
  <c r="F13" i="142"/>
  <c r="E13" i="142"/>
  <c r="D13" i="142"/>
  <c r="C13" i="142"/>
  <c r="B13" i="142"/>
  <c r="A13" i="142"/>
  <c r="H11" i="142"/>
  <c r="H10" i="142"/>
  <c r="G10" i="142"/>
  <c r="F10" i="142"/>
  <c r="E10" i="142"/>
  <c r="D10" i="142"/>
  <c r="C10" i="142"/>
  <c r="B10" i="142"/>
  <c r="A10" i="142"/>
  <c r="H9" i="142"/>
  <c r="G9" i="142"/>
  <c r="F9" i="142"/>
  <c r="E9" i="142"/>
  <c r="D9" i="142"/>
  <c r="C9" i="142"/>
  <c r="B9" i="142"/>
  <c r="I7" i="142"/>
  <c r="E7" i="142"/>
  <c r="B7" i="142"/>
  <c r="B6" i="142"/>
  <c r="A6" i="142"/>
  <c r="X2" i="142"/>
  <c r="A1" i="142"/>
  <c r="AI24" i="14"/>
  <c r="Q9" i="14"/>
  <c r="H26" i="140"/>
  <c r="H25" i="140"/>
  <c r="G25" i="140"/>
  <c r="F25" i="140"/>
  <c r="E25" i="140"/>
  <c r="D25" i="140"/>
  <c r="C25" i="140"/>
  <c r="B25" i="140"/>
  <c r="A25" i="140"/>
  <c r="H23" i="140"/>
  <c r="H22" i="140"/>
  <c r="G22" i="140"/>
  <c r="F22" i="140"/>
  <c r="E22" i="140"/>
  <c r="D22" i="140"/>
  <c r="C22" i="140"/>
  <c r="B22" i="140"/>
  <c r="A22" i="140"/>
  <c r="H20" i="140"/>
  <c r="BC18" i="14"/>
  <c r="H19" i="140"/>
  <c r="G19" i="140"/>
  <c r="F19" i="140"/>
  <c r="E19" i="140"/>
  <c r="D19" i="140"/>
  <c r="C19" i="140"/>
  <c r="B19" i="140"/>
  <c r="A19" i="140"/>
  <c r="H17" i="140"/>
  <c r="BC15" i="14"/>
  <c r="H16" i="140"/>
  <c r="G16" i="140"/>
  <c r="F16" i="140"/>
  <c r="E16" i="140"/>
  <c r="D16" i="140"/>
  <c r="C16" i="140"/>
  <c r="B16" i="140"/>
  <c r="A16" i="140"/>
  <c r="H14" i="140"/>
  <c r="BC12" i="14"/>
  <c r="H13" i="140"/>
  <c r="G13" i="140"/>
  <c r="F13" i="140"/>
  <c r="E13" i="140"/>
  <c r="D13" i="140"/>
  <c r="C13" i="140"/>
  <c r="B13" i="140"/>
  <c r="A13" i="140"/>
  <c r="H11" i="140"/>
  <c r="BC9" i="14"/>
  <c r="H10" i="140"/>
  <c r="G10" i="140"/>
  <c r="F10" i="140"/>
  <c r="E10" i="140"/>
  <c r="D10" i="140"/>
  <c r="C10" i="140"/>
  <c r="B10" i="140"/>
  <c r="A10" i="140"/>
  <c r="X9" i="140"/>
  <c r="W9" i="140"/>
  <c r="V9" i="140"/>
  <c r="U9" i="140"/>
  <c r="T9" i="140"/>
  <c r="S9" i="140"/>
  <c r="R9" i="140"/>
  <c r="Q9" i="140"/>
  <c r="P9" i="140"/>
  <c r="O9" i="140"/>
  <c r="N9" i="140"/>
  <c r="M9" i="140"/>
  <c r="L9" i="140"/>
  <c r="K9" i="140"/>
  <c r="J9" i="140"/>
  <c r="I9" i="140"/>
  <c r="H9" i="140"/>
  <c r="G9" i="140"/>
  <c r="F9" i="140"/>
  <c r="E9" i="140"/>
  <c r="D9" i="140"/>
  <c r="C9" i="140"/>
  <c r="B9" i="140"/>
  <c r="I7" i="140"/>
  <c r="E7" i="140"/>
  <c r="B7" i="140"/>
  <c r="B6" i="140"/>
  <c r="A6" i="140"/>
  <c r="H26" i="139"/>
  <c r="H25" i="139"/>
  <c r="G25" i="139"/>
  <c r="F25" i="139"/>
  <c r="E25" i="139"/>
  <c r="D25" i="139"/>
  <c r="C25" i="139"/>
  <c r="B25" i="139"/>
  <c r="A25" i="139"/>
  <c r="H23" i="139"/>
  <c r="H22" i="139"/>
  <c r="G22" i="139"/>
  <c r="F22" i="139"/>
  <c r="E22" i="139"/>
  <c r="D22" i="139"/>
  <c r="C22" i="139"/>
  <c r="B22" i="139"/>
  <c r="A22" i="139"/>
  <c r="H20" i="139"/>
  <c r="H19" i="139"/>
  <c r="G19" i="139"/>
  <c r="F19" i="139"/>
  <c r="E19" i="139"/>
  <c r="D19" i="139"/>
  <c r="C19" i="139"/>
  <c r="B19" i="139"/>
  <c r="A19" i="139"/>
  <c r="H17" i="139"/>
  <c r="H16" i="139"/>
  <c r="G16" i="139"/>
  <c r="F16" i="139"/>
  <c r="E16" i="139"/>
  <c r="D16" i="139"/>
  <c r="C16" i="139"/>
  <c r="B16" i="139"/>
  <c r="A16" i="139"/>
  <c r="H14" i="139"/>
  <c r="H13" i="139"/>
  <c r="G13" i="139"/>
  <c r="F13" i="139"/>
  <c r="E13" i="139"/>
  <c r="D13" i="139"/>
  <c r="C13" i="139"/>
  <c r="B13" i="139"/>
  <c r="A13" i="139"/>
  <c r="H11" i="139"/>
  <c r="H10" i="139"/>
  <c r="G10" i="139"/>
  <c r="F10" i="139"/>
  <c r="E10" i="139"/>
  <c r="D10" i="139"/>
  <c r="C10" i="139"/>
  <c r="B10" i="139"/>
  <c r="A10" i="139"/>
  <c r="X9" i="139"/>
  <c r="W9" i="139"/>
  <c r="V9" i="139"/>
  <c r="U9" i="139"/>
  <c r="T9" i="139"/>
  <c r="S9" i="139"/>
  <c r="R9" i="139"/>
  <c r="Q9" i="139"/>
  <c r="P9" i="139"/>
  <c r="O9" i="139"/>
  <c r="N9" i="139"/>
  <c r="M9" i="139"/>
  <c r="L9" i="139"/>
  <c r="K9" i="139"/>
  <c r="J9" i="139"/>
  <c r="I9" i="139"/>
  <c r="H9" i="139"/>
  <c r="G9" i="139"/>
  <c r="F9" i="139"/>
  <c r="E9" i="139"/>
  <c r="D9" i="139"/>
  <c r="C9" i="139"/>
  <c r="B9" i="139"/>
  <c r="I7" i="139"/>
  <c r="E7" i="139"/>
  <c r="B7" i="139"/>
  <c r="B6" i="139"/>
  <c r="A6" i="139"/>
  <c r="H26" i="138"/>
  <c r="AY24" i="14"/>
  <c r="H25" i="138"/>
  <c r="G25" i="138"/>
  <c r="F25" i="138"/>
  <c r="E25" i="138"/>
  <c r="D25" i="138"/>
  <c r="C25" i="138"/>
  <c r="B25" i="138"/>
  <c r="A25" i="138"/>
  <c r="H23" i="138"/>
  <c r="H22" i="138"/>
  <c r="G22" i="138"/>
  <c r="F22" i="138"/>
  <c r="E22" i="138"/>
  <c r="D22" i="138"/>
  <c r="C22" i="138"/>
  <c r="B22" i="138"/>
  <c r="A22" i="138"/>
  <c r="H20" i="138"/>
  <c r="H19" i="138"/>
  <c r="G19" i="138"/>
  <c r="F19" i="138"/>
  <c r="E19" i="138"/>
  <c r="D19" i="138"/>
  <c r="C19" i="138"/>
  <c r="B19" i="138"/>
  <c r="A19" i="138"/>
  <c r="H17" i="138"/>
  <c r="AY15" i="14"/>
  <c r="H16" i="138"/>
  <c r="G16" i="138"/>
  <c r="F16" i="138"/>
  <c r="E16" i="138"/>
  <c r="D16" i="138"/>
  <c r="C16" i="138"/>
  <c r="B16" i="138"/>
  <c r="A16" i="138"/>
  <c r="H14" i="138"/>
  <c r="AY12" i="14"/>
  <c r="H13" i="138"/>
  <c r="G13" i="138"/>
  <c r="F13" i="138"/>
  <c r="E13" i="138"/>
  <c r="D13" i="138"/>
  <c r="C13" i="138"/>
  <c r="B13" i="138"/>
  <c r="A13" i="138"/>
  <c r="H11" i="138"/>
  <c r="H10" i="138"/>
  <c r="G10" i="138"/>
  <c r="F10" i="138"/>
  <c r="E10" i="138"/>
  <c r="D10" i="138"/>
  <c r="C10" i="138"/>
  <c r="B10" i="138"/>
  <c r="A10" i="138"/>
  <c r="X9" i="138"/>
  <c r="W9" i="138"/>
  <c r="V9" i="138"/>
  <c r="U9" i="138"/>
  <c r="T9" i="138"/>
  <c r="S9" i="138"/>
  <c r="R9" i="138"/>
  <c r="Q9" i="138"/>
  <c r="P9" i="138"/>
  <c r="O9" i="138"/>
  <c r="N9" i="138"/>
  <c r="M9" i="138"/>
  <c r="L9" i="138"/>
  <c r="K9" i="138"/>
  <c r="J9" i="138"/>
  <c r="I9" i="138"/>
  <c r="H9" i="138"/>
  <c r="G9" i="138"/>
  <c r="F9" i="138"/>
  <c r="E9" i="138"/>
  <c r="D9" i="138"/>
  <c r="C9" i="138"/>
  <c r="B9" i="138"/>
  <c r="I7" i="138"/>
  <c r="E7" i="138"/>
  <c r="B7" i="138"/>
  <c r="B6" i="138"/>
  <c r="A6" i="138"/>
  <c r="H26" i="137"/>
  <c r="H25" i="137"/>
  <c r="G25" i="137"/>
  <c r="F25" i="137"/>
  <c r="E25" i="137"/>
  <c r="D25" i="137"/>
  <c r="C25" i="137"/>
  <c r="B25" i="137"/>
  <c r="A25" i="137"/>
  <c r="H23" i="137"/>
  <c r="H22" i="137"/>
  <c r="G22" i="137"/>
  <c r="F22" i="137"/>
  <c r="E22" i="137"/>
  <c r="D22" i="137"/>
  <c r="C22" i="137"/>
  <c r="B22" i="137"/>
  <c r="A22" i="137"/>
  <c r="H20" i="137"/>
  <c r="AW18" i="14"/>
  <c r="H19" i="137"/>
  <c r="G19" i="137"/>
  <c r="F19" i="137"/>
  <c r="E19" i="137"/>
  <c r="D19" i="137"/>
  <c r="C19" i="137"/>
  <c r="B19" i="137"/>
  <c r="A19" i="137"/>
  <c r="H17" i="137"/>
  <c r="AW15" i="14"/>
  <c r="H16" i="137"/>
  <c r="G16" i="137"/>
  <c r="F16" i="137"/>
  <c r="E16" i="137"/>
  <c r="D16" i="137"/>
  <c r="C16" i="137"/>
  <c r="B16" i="137"/>
  <c r="A16" i="137"/>
  <c r="H14" i="137"/>
  <c r="H13" i="137"/>
  <c r="G13" i="137"/>
  <c r="F13" i="137"/>
  <c r="E13" i="137"/>
  <c r="D13" i="137"/>
  <c r="C13" i="137"/>
  <c r="B13" i="137"/>
  <c r="A13" i="137"/>
  <c r="H11" i="137"/>
  <c r="AW9" i="14"/>
  <c r="H10" i="137"/>
  <c r="G10" i="137"/>
  <c r="F10" i="137"/>
  <c r="E10" i="137"/>
  <c r="D10" i="137"/>
  <c r="C10" i="137"/>
  <c r="B10" i="137"/>
  <c r="A10" i="137"/>
  <c r="X9" i="137"/>
  <c r="W9" i="137"/>
  <c r="V9" i="137"/>
  <c r="U9" i="137"/>
  <c r="T9" i="137"/>
  <c r="S9" i="137"/>
  <c r="R9" i="137"/>
  <c r="Q9" i="137"/>
  <c r="P9" i="137"/>
  <c r="O9" i="137"/>
  <c r="N9" i="137"/>
  <c r="M9" i="137"/>
  <c r="L9" i="137"/>
  <c r="K9" i="137"/>
  <c r="J9" i="137"/>
  <c r="I9" i="137"/>
  <c r="H9" i="137"/>
  <c r="G9" i="137"/>
  <c r="F9" i="137"/>
  <c r="E9" i="137"/>
  <c r="D9" i="137"/>
  <c r="C9" i="137"/>
  <c r="B9" i="137"/>
  <c r="I7" i="137"/>
  <c r="E7" i="137"/>
  <c r="B7" i="137"/>
  <c r="B6" i="137"/>
  <c r="A6" i="137"/>
  <c r="H26" i="136"/>
  <c r="AU24" i="14"/>
  <c r="H25" i="136"/>
  <c r="G25" i="136"/>
  <c r="F25" i="136"/>
  <c r="E25" i="136"/>
  <c r="D25" i="136"/>
  <c r="C25" i="136"/>
  <c r="B25" i="136"/>
  <c r="A25" i="136"/>
  <c r="H23" i="136"/>
  <c r="AU21" i="14"/>
  <c r="H22" i="136"/>
  <c r="G22" i="136"/>
  <c r="F22" i="136"/>
  <c r="E22" i="136"/>
  <c r="D22" i="136"/>
  <c r="C22" i="136"/>
  <c r="B22" i="136"/>
  <c r="A22" i="136"/>
  <c r="H20" i="136"/>
  <c r="AU18" i="14"/>
  <c r="H19" i="136"/>
  <c r="G19" i="136"/>
  <c r="F19" i="136"/>
  <c r="E19" i="136"/>
  <c r="D19" i="136"/>
  <c r="C19" i="136"/>
  <c r="B19" i="136"/>
  <c r="A19" i="136"/>
  <c r="H17" i="136"/>
  <c r="AU15" i="14"/>
  <c r="H16" i="136"/>
  <c r="G16" i="136"/>
  <c r="F16" i="136"/>
  <c r="E16" i="136"/>
  <c r="C16" i="136"/>
  <c r="B16" i="136"/>
  <c r="A16" i="136"/>
  <c r="H14" i="136"/>
  <c r="AU12" i="14"/>
  <c r="H13" i="136"/>
  <c r="G13" i="136"/>
  <c r="F13" i="136"/>
  <c r="E13" i="136"/>
  <c r="D13" i="136"/>
  <c r="C13" i="136"/>
  <c r="B13" i="136"/>
  <c r="A13" i="136"/>
  <c r="H11" i="136"/>
  <c r="AU9" i="14"/>
  <c r="H10" i="136"/>
  <c r="G10" i="136"/>
  <c r="F10" i="136"/>
  <c r="E10" i="136"/>
  <c r="D10" i="136"/>
  <c r="C10" i="136"/>
  <c r="B10" i="136"/>
  <c r="A10" i="136"/>
  <c r="X9" i="136"/>
  <c r="W9" i="136"/>
  <c r="V9" i="136"/>
  <c r="U9" i="136"/>
  <c r="T9" i="136"/>
  <c r="S9" i="136"/>
  <c r="R9" i="136"/>
  <c r="Q9" i="136"/>
  <c r="P9" i="136"/>
  <c r="O9" i="136"/>
  <c r="N9" i="136"/>
  <c r="M9" i="136"/>
  <c r="L9" i="136"/>
  <c r="K9" i="136"/>
  <c r="J9" i="136"/>
  <c r="I9" i="136"/>
  <c r="H9" i="136"/>
  <c r="G9" i="136"/>
  <c r="F9" i="136"/>
  <c r="E9" i="136"/>
  <c r="D9" i="136"/>
  <c r="C9" i="136"/>
  <c r="B9" i="136"/>
  <c r="I7" i="136"/>
  <c r="E7" i="136"/>
  <c r="B7" i="136"/>
  <c r="B6" i="136"/>
  <c r="A6" i="136"/>
  <c r="H26" i="135"/>
  <c r="AS24" i="14"/>
  <c r="H25" i="135"/>
  <c r="G25" i="135"/>
  <c r="F25" i="135"/>
  <c r="E25" i="135"/>
  <c r="D25" i="135"/>
  <c r="C25" i="135"/>
  <c r="B25" i="135"/>
  <c r="A25" i="135"/>
  <c r="H23" i="135"/>
  <c r="AS21" i="14"/>
  <c r="H22" i="135"/>
  <c r="G22" i="135"/>
  <c r="F22" i="135"/>
  <c r="E22" i="135"/>
  <c r="D22" i="135"/>
  <c r="C22" i="135"/>
  <c r="B22" i="135"/>
  <c r="A22" i="135"/>
  <c r="H20" i="135"/>
  <c r="AS18" i="14"/>
  <c r="H19" i="135"/>
  <c r="G19" i="135"/>
  <c r="F19" i="135"/>
  <c r="E19" i="135"/>
  <c r="D19" i="135"/>
  <c r="C19" i="135"/>
  <c r="B19" i="135"/>
  <c r="A19" i="135"/>
  <c r="H17" i="135"/>
  <c r="AS15" i="14"/>
  <c r="H16" i="135"/>
  <c r="G16" i="135"/>
  <c r="F16" i="135"/>
  <c r="E16" i="135"/>
  <c r="D16" i="135"/>
  <c r="C16" i="135"/>
  <c r="B16" i="135"/>
  <c r="A16" i="135"/>
  <c r="H14" i="135"/>
  <c r="AS12" i="14"/>
  <c r="H13" i="135"/>
  <c r="G13" i="135"/>
  <c r="F13" i="135"/>
  <c r="E13" i="135"/>
  <c r="D13" i="135"/>
  <c r="C13" i="135"/>
  <c r="B13" i="135"/>
  <c r="A13" i="135"/>
  <c r="H11" i="135"/>
  <c r="AS9" i="14"/>
  <c r="H10" i="135"/>
  <c r="G10" i="135"/>
  <c r="F10" i="135"/>
  <c r="E10" i="135"/>
  <c r="D10" i="135"/>
  <c r="C10" i="135"/>
  <c r="B10" i="135"/>
  <c r="A10" i="135"/>
  <c r="X9" i="135"/>
  <c r="W9" i="135"/>
  <c r="V9" i="135"/>
  <c r="U9" i="135"/>
  <c r="T9" i="135"/>
  <c r="S9" i="135"/>
  <c r="R9" i="135"/>
  <c r="Q9" i="135"/>
  <c r="P9" i="135"/>
  <c r="O9" i="135"/>
  <c r="N9" i="135"/>
  <c r="M9" i="135"/>
  <c r="L9" i="135"/>
  <c r="K9" i="135"/>
  <c r="J9" i="135"/>
  <c r="I9" i="135"/>
  <c r="H9" i="135"/>
  <c r="G9" i="135"/>
  <c r="F9" i="135"/>
  <c r="E9" i="135"/>
  <c r="D9" i="135"/>
  <c r="C9" i="135"/>
  <c r="B9" i="135"/>
  <c r="I7" i="135"/>
  <c r="E7" i="135"/>
  <c r="B7" i="135"/>
  <c r="B6" i="135"/>
  <c r="A6" i="135"/>
  <c r="H26" i="134"/>
  <c r="H25" i="134"/>
  <c r="G25" i="134"/>
  <c r="F25" i="134"/>
  <c r="E25" i="134"/>
  <c r="D25" i="134"/>
  <c r="C25" i="134"/>
  <c r="B25" i="134"/>
  <c r="A25" i="134"/>
  <c r="H23" i="134"/>
  <c r="H22" i="134"/>
  <c r="G22" i="134"/>
  <c r="F22" i="134"/>
  <c r="E22" i="134"/>
  <c r="D22" i="134"/>
  <c r="C22" i="134"/>
  <c r="B22" i="134"/>
  <c r="A22" i="134"/>
  <c r="H20" i="134"/>
  <c r="H19" i="134"/>
  <c r="G19" i="134"/>
  <c r="F19" i="134"/>
  <c r="E19" i="134"/>
  <c r="D19" i="134"/>
  <c r="C19" i="134"/>
  <c r="B19" i="134"/>
  <c r="A19" i="134"/>
  <c r="H17" i="134"/>
  <c r="H16" i="134"/>
  <c r="G16" i="134"/>
  <c r="F16" i="134"/>
  <c r="E16" i="134"/>
  <c r="D16" i="134"/>
  <c r="C16" i="134"/>
  <c r="B16" i="134"/>
  <c r="A16" i="134"/>
  <c r="H14" i="134"/>
  <c r="H13" i="134"/>
  <c r="G13" i="134"/>
  <c r="F13" i="134"/>
  <c r="E13" i="134"/>
  <c r="D13" i="134"/>
  <c r="C13" i="134"/>
  <c r="B13" i="134"/>
  <c r="A13" i="134"/>
  <c r="H11" i="134"/>
  <c r="H10" i="134"/>
  <c r="G10" i="134"/>
  <c r="F10" i="134"/>
  <c r="E10" i="134"/>
  <c r="D10" i="134"/>
  <c r="C10" i="134"/>
  <c r="B10" i="134"/>
  <c r="A10" i="134"/>
  <c r="X9" i="134"/>
  <c r="W9" i="134"/>
  <c r="V9" i="134"/>
  <c r="U9" i="134"/>
  <c r="T9" i="134"/>
  <c r="S9" i="134"/>
  <c r="R9" i="134"/>
  <c r="Q9" i="134"/>
  <c r="P9" i="134"/>
  <c r="O9" i="134"/>
  <c r="N9" i="134"/>
  <c r="M9" i="134"/>
  <c r="L9" i="134"/>
  <c r="K9" i="134"/>
  <c r="J9" i="134"/>
  <c r="I9" i="134"/>
  <c r="H9" i="134"/>
  <c r="G9" i="134"/>
  <c r="F9" i="134"/>
  <c r="E9" i="134"/>
  <c r="D9" i="134"/>
  <c r="C9" i="134"/>
  <c r="B9" i="134"/>
  <c r="I7" i="134"/>
  <c r="E7" i="134"/>
  <c r="B7" i="134"/>
  <c r="B6" i="134"/>
  <c r="A6" i="134"/>
  <c r="H26" i="133"/>
  <c r="H25" i="133"/>
  <c r="G25" i="133"/>
  <c r="F25" i="133"/>
  <c r="E25" i="133"/>
  <c r="D25" i="133"/>
  <c r="C25" i="133"/>
  <c r="B25" i="133"/>
  <c r="A25" i="133"/>
  <c r="H23" i="133"/>
  <c r="AQ21" i="14"/>
  <c r="H22" i="133"/>
  <c r="G22" i="133"/>
  <c r="F22" i="133"/>
  <c r="E22" i="133"/>
  <c r="D22" i="133"/>
  <c r="C22" i="133"/>
  <c r="B22" i="133"/>
  <c r="A22" i="133"/>
  <c r="H20" i="133"/>
  <c r="AQ18" i="14"/>
  <c r="H19" i="133"/>
  <c r="G19" i="133"/>
  <c r="F19" i="133"/>
  <c r="E19" i="133"/>
  <c r="D19" i="133"/>
  <c r="C19" i="133"/>
  <c r="B19" i="133"/>
  <c r="A19" i="133"/>
  <c r="H17" i="133"/>
  <c r="H16" i="133"/>
  <c r="G16" i="133"/>
  <c r="F16" i="133"/>
  <c r="E16" i="133"/>
  <c r="D16" i="133"/>
  <c r="C16" i="133"/>
  <c r="B16" i="133"/>
  <c r="A16" i="133"/>
  <c r="H14" i="133"/>
  <c r="H13" i="133"/>
  <c r="G13" i="133"/>
  <c r="F13" i="133"/>
  <c r="E13" i="133"/>
  <c r="D13" i="133"/>
  <c r="C13" i="133"/>
  <c r="B13" i="133"/>
  <c r="A13" i="133"/>
  <c r="H11" i="133"/>
  <c r="H10" i="133"/>
  <c r="G10" i="133"/>
  <c r="F10" i="133"/>
  <c r="E10" i="133"/>
  <c r="D10" i="133"/>
  <c r="C10" i="133"/>
  <c r="B10" i="133"/>
  <c r="A10" i="133"/>
  <c r="X9" i="133"/>
  <c r="W9" i="133"/>
  <c r="V9" i="133"/>
  <c r="U9" i="133"/>
  <c r="T9" i="133"/>
  <c r="S9" i="133"/>
  <c r="R9" i="133"/>
  <c r="Q9" i="133"/>
  <c r="P9" i="133"/>
  <c r="O9" i="133"/>
  <c r="N9" i="133"/>
  <c r="M9" i="133"/>
  <c r="L9" i="133"/>
  <c r="K9" i="133"/>
  <c r="J9" i="133"/>
  <c r="I9" i="133"/>
  <c r="H9" i="133"/>
  <c r="G9" i="133"/>
  <c r="F9" i="133"/>
  <c r="E9" i="133"/>
  <c r="D9" i="133"/>
  <c r="C9" i="133"/>
  <c r="B9" i="133"/>
  <c r="I7" i="133"/>
  <c r="E7" i="133"/>
  <c r="B7" i="133"/>
  <c r="B6" i="133"/>
  <c r="A6" i="133"/>
  <c r="H26" i="132"/>
  <c r="AO24" i="14"/>
  <c r="H25" i="132"/>
  <c r="G25" i="132"/>
  <c r="F25" i="132"/>
  <c r="E25" i="132"/>
  <c r="D25" i="132"/>
  <c r="C25" i="132"/>
  <c r="B25" i="132"/>
  <c r="A25" i="132"/>
  <c r="H23" i="132"/>
  <c r="AO21" i="14"/>
  <c r="H22" i="132"/>
  <c r="G22" i="132"/>
  <c r="F22" i="132"/>
  <c r="E22" i="132"/>
  <c r="D22" i="132"/>
  <c r="C22" i="132"/>
  <c r="B22" i="132"/>
  <c r="A22" i="132"/>
  <c r="H20" i="132"/>
  <c r="AO18" i="14"/>
  <c r="H19" i="132"/>
  <c r="G19" i="132"/>
  <c r="F19" i="132"/>
  <c r="E19" i="132"/>
  <c r="D19" i="132"/>
  <c r="C19" i="132"/>
  <c r="B19" i="132"/>
  <c r="A19" i="132"/>
  <c r="H17" i="132"/>
  <c r="H16" i="132"/>
  <c r="G16" i="132"/>
  <c r="F16" i="132"/>
  <c r="E16" i="132"/>
  <c r="D16" i="132"/>
  <c r="C16" i="132"/>
  <c r="B16" i="132"/>
  <c r="A16" i="132"/>
  <c r="H14" i="132"/>
  <c r="AO12" i="14"/>
  <c r="H13" i="132"/>
  <c r="G13" i="132"/>
  <c r="F13" i="132"/>
  <c r="E13" i="132"/>
  <c r="D13" i="132"/>
  <c r="C13" i="132"/>
  <c r="B13" i="132"/>
  <c r="A13" i="132"/>
  <c r="H11" i="132"/>
  <c r="AO9" i="14"/>
  <c r="H10" i="132"/>
  <c r="G10" i="132"/>
  <c r="F10" i="132"/>
  <c r="E10" i="132"/>
  <c r="D10" i="132"/>
  <c r="C10" i="132"/>
  <c r="B10" i="132"/>
  <c r="A10" i="132"/>
  <c r="X9" i="132"/>
  <c r="W9" i="132"/>
  <c r="V9" i="132"/>
  <c r="U9" i="132"/>
  <c r="T9" i="132"/>
  <c r="S9" i="132"/>
  <c r="R9" i="132"/>
  <c r="Q9" i="132"/>
  <c r="P9" i="132"/>
  <c r="O9" i="132"/>
  <c r="N9" i="132"/>
  <c r="M9" i="132"/>
  <c r="L9" i="132"/>
  <c r="K9" i="132"/>
  <c r="J9" i="132"/>
  <c r="I9" i="132"/>
  <c r="H9" i="132"/>
  <c r="G9" i="132"/>
  <c r="F9" i="132"/>
  <c r="E9" i="132"/>
  <c r="D9" i="132"/>
  <c r="C9" i="132"/>
  <c r="B9" i="132"/>
  <c r="I7" i="132"/>
  <c r="E7" i="132"/>
  <c r="B7" i="132"/>
  <c r="B6" i="132"/>
  <c r="A6" i="132"/>
  <c r="H26" i="131"/>
  <c r="H25" i="131"/>
  <c r="G25" i="131"/>
  <c r="F25" i="131"/>
  <c r="E25" i="131"/>
  <c r="D25" i="131"/>
  <c r="C25" i="131"/>
  <c r="B25" i="131"/>
  <c r="A25" i="131"/>
  <c r="H23" i="131"/>
  <c r="H22" i="131"/>
  <c r="G22" i="131"/>
  <c r="F22" i="131"/>
  <c r="E22" i="131"/>
  <c r="D22" i="131"/>
  <c r="C22" i="131"/>
  <c r="B22" i="131"/>
  <c r="A22" i="131"/>
  <c r="H20" i="131"/>
  <c r="H19" i="131"/>
  <c r="G19" i="131"/>
  <c r="F19" i="131"/>
  <c r="E19" i="131"/>
  <c r="D19" i="131"/>
  <c r="C19" i="131"/>
  <c r="B19" i="131"/>
  <c r="A19" i="131"/>
  <c r="H17" i="131"/>
  <c r="H16" i="131"/>
  <c r="G16" i="131"/>
  <c r="F16" i="131"/>
  <c r="E16" i="131"/>
  <c r="D16" i="131"/>
  <c r="C16" i="131"/>
  <c r="B16" i="131"/>
  <c r="A16" i="131"/>
  <c r="H14" i="131"/>
  <c r="H13" i="131"/>
  <c r="G13" i="131"/>
  <c r="F13" i="131"/>
  <c r="E13" i="131"/>
  <c r="D13" i="131"/>
  <c r="C13" i="131"/>
  <c r="B13" i="131"/>
  <c r="A13" i="131"/>
  <c r="H11" i="131"/>
  <c r="H10" i="131"/>
  <c r="G10" i="131"/>
  <c r="F10" i="131"/>
  <c r="E10" i="131"/>
  <c r="D10" i="131"/>
  <c r="C10" i="131"/>
  <c r="B10" i="131"/>
  <c r="A10" i="131"/>
  <c r="X9" i="131"/>
  <c r="W9" i="131"/>
  <c r="V9" i="131"/>
  <c r="U9" i="131"/>
  <c r="T9" i="131"/>
  <c r="S9" i="131"/>
  <c r="R9" i="131"/>
  <c r="Q9" i="131"/>
  <c r="P9" i="131"/>
  <c r="O9" i="131"/>
  <c r="N9" i="131"/>
  <c r="M9" i="131"/>
  <c r="L9" i="131"/>
  <c r="K9" i="131"/>
  <c r="J9" i="131"/>
  <c r="I9" i="131"/>
  <c r="H9" i="131"/>
  <c r="G9" i="131"/>
  <c r="F9" i="131"/>
  <c r="E9" i="131"/>
  <c r="D9" i="131"/>
  <c r="C9" i="131"/>
  <c r="B9" i="131"/>
  <c r="I7" i="131"/>
  <c r="E7" i="131"/>
  <c r="B7" i="131"/>
  <c r="B6" i="131"/>
  <c r="A6" i="131"/>
  <c r="H26" i="129"/>
  <c r="AK24" i="14"/>
  <c r="H25" i="129"/>
  <c r="G25" i="129"/>
  <c r="F25" i="129"/>
  <c r="E25" i="129"/>
  <c r="D25" i="129"/>
  <c r="C25" i="129"/>
  <c r="B25" i="129"/>
  <c r="A25" i="129"/>
  <c r="H23" i="129"/>
  <c r="AK21" i="14"/>
  <c r="H22" i="129"/>
  <c r="G22" i="129"/>
  <c r="F22" i="129"/>
  <c r="E22" i="129"/>
  <c r="D22" i="129"/>
  <c r="C22" i="129"/>
  <c r="B22" i="129"/>
  <c r="A22" i="129"/>
  <c r="H20" i="129"/>
  <c r="AK18" i="14"/>
  <c r="H19" i="129"/>
  <c r="G19" i="129"/>
  <c r="F19" i="129"/>
  <c r="E19" i="129"/>
  <c r="D19" i="129"/>
  <c r="C19" i="129"/>
  <c r="B19" i="129"/>
  <c r="A19" i="129"/>
  <c r="H17" i="129"/>
  <c r="AK15" i="14"/>
  <c r="H16" i="129"/>
  <c r="G16" i="129"/>
  <c r="F16" i="129"/>
  <c r="E16" i="129"/>
  <c r="D16" i="129"/>
  <c r="C16" i="129"/>
  <c r="B16" i="129"/>
  <c r="A16" i="129"/>
  <c r="H14" i="129"/>
  <c r="AK12" i="14"/>
  <c r="H13" i="129"/>
  <c r="G13" i="129"/>
  <c r="F13" i="129"/>
  <c r="E13" i="129"/>
  <c r="D13" i="129"/>
  <c r="C13" i="129"/>
  <c r="B13" i="129"/>
  <c r="A13" i="129"/>
  <c r="H11" i="129"/>
  <c r="AK9" i="14"/>
  <c r="H10" i="129"/>
  <c r="G10" i="129"/>
  <c r="F10" i="129"/>
  <c r="E10" i="129"/>
  <c r="D10" i="129"/>
  <c r="C10" i="129"/>
  <c r="B10" i="129"/>
  <c r="A10" i="129"/>
  <c r="X9" i="129"/>
  <c r="W9" i="129"/>
  <c r="V9" i="129"/>
  <c r="U9" i="129"/>
  <c r="T9" i="129"/>
  <c r="S9" i="129"/>
  <c r="R9" i="129"/>
  <c r="Q9" i="129"/>
  <c r="P9" i="129"/>
  <c r="O9" i="129"/>
  <c r="N9" i="129"/>
  <c r="M9" i="129"/>
  <c r="L9" i="129"/>
  <c r="K9" i="129"/>
  <c r="J9" i="129"/>
  <c r="I9" i="129"/>
  <c r="H9" i="129"/>
  <c r="G9" i="129"/>
  <c r="F9" i="129"/>
  <c r="E9" i="129"/>
  <c r="D9" i="129"/>
  <c r="C9" i="129"/>
  <c r="B9" i="129"/>
  <c r="I7" i="129"/>
  <c r="E7" i="129"/>
  <c r="B7" i="129"/>
  <c r="B6" i="129"/>
  <c r="A6" i="129"/>
  <c r="H26" i="128"/>
  <c r="H25" i="128"/>
  <c r="G25" i="128"/>
  <c r="F25" i="128"/>
  <c r="E25" i="128"/>
  <c r="D25" i="128"/>
  <c r="C25" i="128"/>
  <c r="B25" i="128"/>
  <c r="A25" i="128"/>
  <c r="H23" i="128"/>
  <c r="AI21" i="14"/>
  <c r="H22" i="128"/>
  <c r="G22" i="128"/>
  <c r="F22" i="128"/>
  <c r="E22" i="128"/>
  <c r="D22" i="128"/>
  <c r="C22" i="128"/>
  <c r="B22" i="128"/>
  <c r="A22" i="128"/>
  <c r="H20" i="128"/>
  <c r="AI18" i="14"/>
  <c r="H19" i="128"/>
  <c r="G19" i="128"/>
  <c r="F19" i="128"/>
  <c r="E19" i="128"/>
  <c r="D19" i="128"/>
  <c r="C19" i="128"/>
  <c r="B19" i="128"/>
  <c r="A19" i="128"/>
  <c r="H17" i="128"/>
  <c r="AI15" i="14"/>
  <c r="H16" i="128"/>
  <c r="G16" i="128"/>
  <c r="F16" i="128"/>
  <c r="E16" i="128"/>
  <c r="D16" i="128"/>
  <c r="C16" i="128"/>
  <c r="B16" i="128"/>
  <c r="A16" i="128"/>
  <c r="H14" i="128"/>
  <c r="AI12" i="14"/>
  <c r="H13" i="128"/>
  <c r="G13" i="128"/>
  <c r="F13" i="128"/>
  <c r="E13" i="128"/>
  <c r="D13" i="128"/>
  <c r="C13" i="128"/>
  <c r="B13" i="128"/>
  <c r="A13" i="128"/>
  <c r="H11" i="128"/>
  <c r="AI9" i="14"/>
  <c r="H10" i="128"/>
  <c r="G10" i="128"/>
  <c r="F10" i="128"/>
  <c r="E10" i="128"/>
  <c r="D10" i="128"/>
  <c r="C10" i="128"/>
  <c r="B10" i="128"/>
  <c r="A10" i="128"/>
  <c r="X9" i="128"/>
  <c r="W9" i="128"/>
  <c r="V9" i="128"/>
  <c r="U9" i="128"/>
  <c r="T9" i="128"/>
  <c r="S9" i="128"/>
  <c r="R9" i="128"/>
  <c r="Q9" i="128"/>
  <c r="P9" i="128"/>
  <c r="O9" i="128"/>
  <c r="N9" i="128"/>
  <c r="M9" i="128"/>
  <c r="L9" i="128"/>
  <c r="K9" i="128"/>
  <c r="J9" i="128"/>
  <c r="I9" i="128"/>
  <c r="H9" i="128"/>
  <c r="G9" i="128"/>
  <c r="F9" i="128"/>
  <c r="E9" i="128"/>
  <c r="D9" i="128"/>
  <c r="C9" i="128"/>
  <c r="B9" i="128"/>
  <c r="I7" i="128"/>
  <c r="E7" i="128"/>
  <c r="B7" i="128"/>
  <c r="B6" i="128"/>
  <c r="A6" i="128"/>
  <c r="H26" i="127"/>
  <c r="AG24" i="14"/>
  <c r="H25" i="127"/>
  <c r="G25" i="127"/>
  <c r="F25" i="127"/>
  <c r="E25" i="127"/>
  <c r="D25" i="127"/>
  <c r="C25" i="127"/>
  <c r="B25" i="127"/>
  <c r="A25" i="127"/>
  <c r="H23" i="127"/>
  <c r="AG21" i="14"/>
  <c r="H22" i="127"/>
  <c r="G22" i="127"/>
  <c r="F22" i="127"/>
  <c r="E22" i="127"/>
  <c r="D22" i="127"/>
  <c r="C22" i="127"/>
  <c r="B22" i="127"/>
  <c r="A22" i="127"/>
  <c r="H20" i="127"/>
  <c r="AG18" i="14"/>
  <c r="H19" i="127"/>
  <c r="G19" i="127"/>
  <c r="F19" i="127"/>
  <c r="E19" i="127"/>
  <c r="D19" i="127"/>
  <c r="C19" i="127"/>
  <c r="B19" i="127"/>
  <c r="A19" i="127"/>
  <c r="H17" i="127"/>
  <c r="AG15" i="14"/>
  <c r="H16" i="127"/>
  <c r="G16" i="127"/>
  <c r="F16" i="127"/>
  <c r="E16" i="127"/>
  <c r="D16" i="127"/>
  <c r="C16" i="127"/>
  <c r="B16" i="127"/>
  <c r="A16" i="127"/>
  <c r="H14" i="127"/>
  <c r="H13" i="127"/>
  <c r="G13" i="127"/>
  <c r="F13" i="127"/>
  <c r="E13" i="127"/>
  <c r="D13" i="127"/>
  <c r="C13" i="127"/>
  <c r="B13" i="127"/>
  <c r="A13" i="127"/>
  <c r="H11" i="127"/>
  <c r="AG9" i="14"/>
  <c r="H10" i="127"/>
  <c r="G10" i="127"/>
  <c r="F10" i="127"/>
  <c r="E10" i="127"/>
  <c r="D10" i="127"/>
  <c r="C10" i="127"/>
  <c r="B10" i="127"/>
  <c r="A10" i="127"/>
  <c r="X9" i="127"/>
  <c r="W9" i="127"/>
  <c r="V9" i="127"/>
  <c r="U9" i="127"/>
  <c r="T9" i="127"/>
  <c r="S9" i="127"/>
  <c r="R9" i="127"/>
  <c r="Q9" i="127"/>
  <c r="P9" i="127"/>
  <c r="O9" i="127"/>
  <c r="N9" i="127"/>
  <c r="M9" i="127"/>
  <c r="L9" i="127"/>
  <c r="K9" i="127"/>
  <c r="J9" i="127"/>
  <c r="I9" i="127"/>
  <c r="H9" i="127"/>
  <c r="G9" i="127"/>
  <c r="F9" i="127"/>
  <c r="E9" i="127"/>
  <c r="D9" i="127"/>
  <c r="C9" i="127"/>
  <c r="B9" i="127"/>
  <c r="I7" i="127"/>
  <c r="E7" i="127"/>
  <c r="B7" i="127"/>
  <c r="B6" i="127"/>
  <c r="A6" i="127"/>
  <c r="H26" i="123"/>
  <c r="AC24" i="14"/>
  <c r="H25" i="123"/>
  <c r="G25" i="123"/>
  <c r="F25" i="123"/>
  <c r="E25" i="123"/>
  <c r="D25" i="123"/>
  <c r="C25" i="123"/>
  <c r="B25" i="123"/>
  <c r="A25" i="123"/>
  <c r="H23" i="123"/>
  <c r="AC21" i="14"/>
  <c r="H22" i="123"/>
  <c r="G22" i="123"/>
  <c r="F22" i="123"/>
  <c r="E22" i="123"/>
  <c r="D22" i="123"/>
  <c r="C22" i="123"/>
  <c r="B22" i="123"/>
  <c r="A22" i="123"/>
  <c r="H20" i="123"/>
  <c r="AC18" i="14"/>
  <c r="H19" i="123"/>
  <c r="G19" i="123"/>
  <c r="F19" i="123"/>
  <c r="E19" i="123"/>
  <c r="D19" i="123"/>
  <c r="C19" i="123"/>
  <c r="B19" i="123"/>
  <c r="A19" i="123"/>
  <c r="H17" i="123"/>
  <c r="AC15" i="14"/>
  <c r="H16" i="123"/>
  <c r="G16" i="123"/>
  <c r="F16" i="123"/>
  <c r="E16" i="123"/>
  <c r="D16" i="123"/>
  <c r="C16" i="123"/>
  <c r="B16" i="123"/>
  <c r="A16" i="123"/>
  <c r="H14" i="123"/>
  <c r="AC12" i="14"/>
  <c r="H13" i="123"/>
  <c r="G13" i="123"/>
  <c r="F13" i="123"/>
  <c r="E13" i="123"/>
  <c r="D13" i="123"/>
  <c r="C13" i="123"/>
  <c r="B13" i="123"/>
  <c r="A13" i="123"/>
  <c r="H11" i="123"/>
  <c r="AC9" i="14"/>
  <c r="H10" i="123"/>
  <c r="G10" i="123"/>
  <c r="F10" i="123"/>
  <c r="E10" i="123"/>
  <c r="D10" i="123"/>
  <c r="C10" i="123"/>
  <c r="B10" i="123"/>
  <c r="A10" i="123"/>
  <c r="X9" i="123"/>
  <c r="W9" i="123"/>
  <c r="V9" i="123"/>
  <c r="U9" i="123"/>
  <c r="T9" i="123"/>
  <c r="S9" i="123"/>
  <c r="R9" i="123"/>
  <c r="Q9" i="123"/>
  <c r="P9" i="123"/>
  <c r="O9" i="123"/>
  <c r="N9" i="123"/>
  <c r="M9" i="123"/>
  <c r="L9" i="123"/>
  <c r="K9" i="123"/>
  <c r="J9" i="123"/>
  <c r="I9" i="123"/>
  <c r="H9" i="123"/>
  <c r="G9" i="123"/>
  <c r="F9" i="123"/>
  <c r="E9" i="123"/>
  <c r="D9" i="123"/>
  <c r="C9" i="123"/>
  <c r="B9" i="123"/>
  <c r="I7" i="123"/>
  <c r="E7" i="123"/>
  <c r="B7" i="123"/>
  <c r="B6" i="123"/>
  <c r="A6" i="123"/>
  <c r="H26" i="122"/>
  <c r="H25" i="122"/>
  <c r="G25" i="122"/>
  <c r="F25" i="122"/>
  <c r="E25" i="122"/>
  <c r="D25" i="122"/>
  <c r="C25" i="122"/>
  <c r="B25" i="122"/>
  <c r="A25" i="122"/>
  <c r="H23" i="122"/>
  <c r="H22" i="122"/>
  <c r="G22" i="122"/>
  <c r="F22" i="122"/>
  <c r="E22" i="122"/>
  <c r="D22" i="122"/>
  <c r="C22" i="122"/>
  <c r="B22" i="122"/>
  <c r="A22" i="122"/>
  <c r="H20" i="122"/>
  <c r="H19" i="122"/>
  <c r="G19" i="122"/>
  <c r="F19" i="122"/>
  <c r="E19" i="122"/>
  <c r="D19" i="122"/>
  <c r="C19" i="122"/>
  <c r="B19" i="122"/>
  <c r="A19" i="122"/>
  <c r="H17" i="122"/>
  <c r="H16" i="122"/>
  <c r="G16" i="122"/>
  <c r="F16" i="122"/>
  <c r="E16" i="122"/>
  <c r="D16" i="122"/>
  <c r="C16" i="122"/>
  <c r="B16" i="122"/>
  <c r="A16" i="122"/>
  <c r="H14" i="122"/>
  <c r="AA12" i="14"/>
  <c r="H13" i="122"/>
  <c r="G13" i="122"/>
  <c r="F13" i="122"/>
  <c r="E13" i="122"/>
  <c r="D13" i="122"/>
  <c r="C13" i="122"/>
  <c r="B13" i="122"/>
  <c r="A13" i="122"/>
  <c r="H11" i="122"/>
  <c r="H10" i="122"/>
  <c r="G10" i="122"/>
  <c r="F10" i="122"/>
  <c r="E10" i="122"/>
  <c r="D10" i="122"/>
  <c r="C10" i="122"/>
  <c r="B10" i="122"/>
  <c r="A10" i="122"/>
  <c r="X9" i="122"/>
  <c r="W9" i="122"/>
  <c r="V9" i="122"/>
  <c r="U9" i="122"/>
  <c r="T9" i="122"/>
  <c r="S9" i="122"/>
  <c r="R9" i="122"/>
  <c r="Q9" i="122"/>
  <c r="P9" i="122"/>
  <c r="O9" i="122"/>
  <c r="N9" i="122"/>
  <c r="M9" i="122"/>
  <c r="L9" i="122"/>
  <c r="K9" i="122"/>
  <c r="J9" i="122"/>
  <c r="I9" i="122"/>
  <c r="H9" i="122"/>
  <c r="G9" i="122"/>
  <c r="F9" i="122"/>
  <c r="E9" i="122"/>
  <c r="D9" i="122"/>
  <c r="C9" i="122"/>
  <c r="B9" i="122"/>
  <c r="I7" i="122"/>
  <c r="E7" i="122"/>
  <c r="B7" i="122"/>
  <c r="B6" i="122"/>
  <c r="A6" i="122"/>
  <c r="H26" i="121"/>
  <c r="H25" i="121"/>
  <c r="G25" i="121"/>
  <c r="F25" i="121"/>
  <c r="E25" i="121"/>
  <c r="D25" i="121"/>
  <c r="C25" i="121"/>
  <c r="B25" i="121"/>
  <c r="A25" i="121"/>
  <c r="H23" i="121"/>
  <c r="H22" i="121"/>
  <c r="G22" i="121"/>
  <c r="F22" i="121"/>
  <c r="E22" i="121"/>
  <c r="D22" i="121"/>
  <c r="C22" i="121"/>
  <c r="B22" i="121"/>
  <c r="A22" i="121"/>
  <c r="H20" i="121"/>
  <c r="Y18" i="14"/>
  <c r="H19" i="121"/>
  <c r="G19" i="121"/>
  <c r="F19" i="121"/>
  <c r="E19" i="121"/>
  <c r="D19" i="121"/>
  <c r="C19" i="121"/>
  <c r="B19" i="121"/>
  <c r="A19" i="121"/>
  <c r="H17" i="121"/>
  <c r="H16" i="121"/>
  <c r="G16" i="121"/>
  <c r="F16" i="121"/>
  <c r="E16" i="121"/>
  <c r="D16" i="121"/>
  <c r="C16" i="121"/>
  <c r="B16" i="121"/>
  <c r="A16" i="121"/>
  <c r="H14" i="121"/>
  <c r="H13" i="121"/>
  <c r="G13" i="121"/>
  <c r="F13" i="121"/>
  <c r="E13" i="121"/>
  <c r="D13" i="121"/>
  <c r="C13" i="121"/>
  <c r="B13" i="121"/>
  <c r="A13" i="121"/>
  <c r="H11" i="121"/>
  <c r="H10" i="121"/>
  <c r="G10" i="121"/>
  <c r="F10" i="121"/>
  <c r="E10" i="121"/>
  <c r="D10" i="121"/>
  <c r="C10" i="121"/>
  <c r="B10" i="121"/>
  <c r="A10" i="121"/>
  <c r="X9" i="121"/>
  <c r="W9" i="121"/>
  <c r="V9" i="121"/>
  <c r="U9" i="121"/>
  <c r="T9" i="121"/>
  <c r="S9" i="121"/>
  <c r="R9" i="121"/>
  <c r="Q9" i="121"/>
  <c r="P9" i="121"/>
  <c r="O9" i="121"/>
  <c r="N9" i="121"/>
  <c r="M9" i="121"/>
  <c r="L9" i="121"/>
  <c r="K9" i="121"/>
  <c r="J9" i="121"/>
  <c r="I9" i="121"/>
  <c r="H9" i="121"/>
  <c r="G9" i="121"/>
  <c r="F9" i="121"/>
  <c r="E9" i="121"/>
  <c r="D9" i="121"/>
  <c r="C9" i="121"/>
  <c r="B9" i="121"/>
  <c r="I7" i="121"/>
  <c r="E7" i="121"/>
  <c r="B7" i="121"/>
  <c r="B6" i="121"/>
  <c r="A6" i="121"/>
  <c r="H26" i="120"/>
  <c r="W24" i="14"/>
  <c r="H25" i="120"/>
  <c r="G25" i="120"/>
  <c r="F25" i="120"/>
  <c r="E25" i="120"/>
  <c r="D25" i="120"/>
  <c r="C25" i="120"/>
  <c r="B25" i="120"/>
  <c r="A25" i="120"/>
  <c r="H23" i="120"/>
  <c r="W21" i="14"/>
  <c r="H22" i="120"/>
  <c r="G22" i="120"/>
  <c r="F22" i="120"/>
  <c r="E22" i="120"/>
  <c r="D22" i="120"/>
  <c r="C22" i="120"/>
  <c r="B22" i="120"/>
  <c r="A22" i="120"/>
  <c r="H20" i="120"/>
  <c r="H19" i="120"/>
  <c r="G19" i="120"/>
  <c r="F19" i="120"/>
  <c r="E19" i="120"/>
  <c r="D19" i="120"/>
  <c r="C19" i="120"/>
  <c r="B19" i="120"/>
  <c r="A19" i="120"/>
  <c r="H17" i="120"/>
  <c r="W15" i="14"/>
  <c r="H16" i="120"/>
  <c r="G16" i="120"/>
  <c r="F16" i="120"/>
  <c r="E16" i="120"/>
  <c r="D16" i="120"/>
  <c r="C16" i="120"/>
  <c r="B16" i="120"/>
  <c r="A16" i="120"/>
  <c r="H14" i="120"/>
  <c r="W12" i="14"/>
  <c r="H13" i="120"/>
  <c r="G13" i="120"/>
  <c r="F13" i="120"/>
  <c r="E13" i="120"/>
  <c r="D13" i="120"/>
  <c r="C13" i="120"/>
  <c r="B13" i="120"/>
  <c r="A13" i="120"/>
  <c r="H11" i="120"/>
  <c r="H10" i="120"/>
  <c r="G10" i="120"/>
  <c r="F10" i="120"/>
  <c r="E10" i="120"/>
  <c r="D10" i="120"/>
  <c r="C10" i="120"/>
  <c r="B10" i="120"/>
  <c r="A10" i="120"/>
  <c r="X9" i="120"/>
  <c r="W9" i="120"/>
  <c r="V9" i="120"/>
  <c r="U9" i="120"/>
  <c r="T9" i="120"/>
  <c r="S9" i="120"/>
  <c r="R9" i="120"/>
  <c r="Q9" i="120"/>
  <c r="P9" i="120"/>
  <c r="O9" i="120"/>
  <c r="N9" i="120"/>
  <c r="M9" i="120"/>
  <c r="L9" i="120"/>
  <c r="K9" i="120"/>
  <c r="J9" i="120"/>
  <c r="I9" i="120"/>
  <c r="H9" i="120"/>
  <c r="G9" i="120"/>
  <c r="F9" i="120"/>
  <c r="E9" i="120"/>
  <c r="D9" i="120"/>
  <c r="C9" i="120"/>
  <c r="B9" i="120"/>
  <c r="I7" i="120"/>
  <c r="E7" i="120"/>
  <c r="B7" i="120"/>
  <c r="B6" i="120"/>
  <c r="A6" i="120"/>
  <c r="H26" i="91"/>
  <c r="U24" i="14"/>
  <c r="H25" i="91"/>
  <c r="G25" i="91"/>
  <c r="F25" i="91"/>
  <c r="E25" i="91"/>
  <c r="D25" i="91"/>
  <c r="C25" i="91"/>
  <c r="B25" i="91"/>
  <c r="A25" i="91"/>
  <c r="H23" i="91"/>
  <c r="H22" i="91"/>
  <c r="G22" i="91"/>
  <c r="F22" i="91"/>
  <c r="E22" i="91"/>
  <c r="D22" i="91"/>
  <c r="C22" i="91"/>
  <c r="B22" i="91"/>
  <c r="A22" i="91"/>
  <c r="H20" i="91"/>
  <c r="H19" i="91"/>
  <c r="G19" i="91"/>
  <c r="F19" i="91"/>
  <c r="E19" i="91"/>
  <c r="D19" i="91"/>
  <c r="C19" i="91"/>
  <c r="B19" i="91"/>
  <c r="A19" i="91"/>
  <c r="H17" i="91"/>
  <c r="H16" i="91"/>
  <c r="G16" i="91"/>
  <c r="F16" i="91"/>
  <c r="E16" i="91"/>
  <c r="D16" i="91"/>
  <c r="C16" i="91"/>
  <c r="B16" i="91"/>
  <c r="A16" i="91"/>
  <c r="H14" i="91"/>
  <c r="H13" i="91"/>
  <c r="G13" i="91"/>
  <c r="F13" i="91"/>
  <c r="E13" i="91"/>
  <c r="D13" i="91"/>
  <c r="C13" i="91"/>
  <c r="B13" i="91"/>
  <c r="A13" i="91"/>
  <c r="H11" i="91"/>
  <c r="H10" i="91"/>
  <c r="G10" i="91"/>
  <c r="F10" i="91"/>
  <c r="E10" i="91"/>
  <c r="D10" i="91"/>
  <c r="C10" i="91"/>
  <c r="B10" i="91"/>
  <c r="A10" i="91"/>
  <c r="X9" i="91"/>
  <c r="W9" i="91"/>
  <c r="V9" i="91"/>
  <c r="U9" i="91"/>
  <c r="T9" i="91"/>
  <c r="S9" i="91"/>
  <c r="R9" i="91"/>
  <c r="Q9" i="91"/>
  <c r="P9" i="91"/>
  <c r="O9" i="91"/>
  <c r="N9" i="91"/>
  <c r="M9" i="91"/>
  <c r="L9" i="91"/>
  <c r="K9" i="91"/>
  <c r="J9" i="91"/>
  <c r="I9" i="91"/>
  <c r="H9" i="91"/>
  <c r="G9" i="91"/>
  <c r="F9" i="91"/>
  <c r="E9" i="91"/>
  <c r="D9" i="91"/>
  <c r="C9" i="91"/>
  <c r="B9" i="91"/>
  <c r="I7" i="91"/>
  <c r="E7" i="91"/>
  <c r="B7" i="91"/>
  <c r="B6" i="91"/>
  <c r="A6" i="91"/>
  <c r="H26" i="90"/>
  <c r="S24" i="14"/>
  <c r="H25" i="90"/>
  <c r="G25" i="90"/>
  <c r="F25" i="90"/>
  <c r="E25" i="90"/>
  <c r="D25" i="90"/>
  <c r="C25" i="90"/>
  <c r="B25" i="90"/>
  <c r="A25" i="90"/>
  <c r="H23" i="90"/>
  <c r="S21" i="14"/>
  <c r="H22" i="90"/>
  <c r="G22" i="90"/>
  <c r="F22" i="90"/>
  <c r="E22" i="90"/>
  <c r="D22" i="90"/>
  <c r="C22" i="90"/>
  <c r="B22" i="90"/>
  <c r="A22" i="90"/>
  <c r="H20" i="90"/>
  <c r="S18" i="14"/>
  <c r="H19" i="90"/>
  <c r="G19" i="90"/>
  <c r="F19" i="90"/>
  <c r="E19" i="90"/>
  <c r="D19" i="90"/>
  <c r="C19" i="90"/>
  <c r="B19" i="90"/>
  <c r="A19" i="90"/>
  <c r="H17" i="90"/>
  <c r="S15" i="14"/>
  <c r="H16" i="90"/>
  <c r="G16" i="90"/>
  <c r="F16" i="90"/>
  <c r="E16" i="90"/>
  <c r="D16" i="90"/>
  <c r="C16" i="90"/>
  <c r="B16" i="90"/>
  <c r="A16" i="90"/>
  <c r="H14" i="90"/>
  <c r="S12" i="14"/>
  <c r="H13" i="90"/>
  <c r="G13" i="90"/>
  <c r="F13" i="90"/>
  <c r="E13" i="90"/>
  <c r="D13" i="90"/>
  <c r="C13" i="90"/>
  <c r="B13" i="90"/>
  <c r="A13" i="90"/>
  <c r="H11" i="90"/>
  <c r="S9" i="14"/>
  <c r="H10" i="90"/>
  <c r="G10" i="90"/>
  <c r="F10" i="90"/>
  <c r="E10" i="90"/>
  <c r="D10" i="90"/>
  <c r="C10" i="90"/>
  <c r="B10" i="90"/>
  <c r="A10" i="90"/>
  <c r="X9" i="90"/>
  <c r="W9" i="90"/>
  <c r="V9" i="90"/>
  <c r="U9" i="90"/>
  <c r="T9" i="90"/>
  <c r="S9" i="90"/>
  <c r="R9" i="90"/>
  <c r="Q9" i="90"/>
  <c r="P9" i="90"/>
  <c r="O9" i="90"/>
  <c r="N9" i="90"/>
  <c r="M9" i="90"/>
  <c r="L9" i="90"/>
  <c r="K9" i="90"/>
  <c r="J9" i="90"/>
  <c r="I9" i="90"/>
  <c r="H9" i="90"/>
  <c r="G9" i="90"/>
  <c r="F9" i="90"/>
  <c r="E9" i="90"/>
  <c r="D9" i="90"/>
  <c r="C9" i="90"/>
  <c r="B9" i="90"/>
  <c r="I7" i="90"/>
  <c r="E7" i="90"/>
  <c r="B7" i="90"/>
  <c r="B6" i="90"/>
  <c r="A6" i="90"/>
  <c r="H26" i="87"/>
  <c r="Q24" i="14"/>
  <c r="H25" i="87"/>
  <c r="G25" i="87"/>
  <c r="F25" i="87"/>
  <c r="E25" i="87"/>
  <c r="D25" i="87"/>
  <c r="C25" i="87"/>
  <c r="B25" i="87"/>
  <c r="A25" i="87"/>
  <c r="H23" i="87"/>
  <c r="Q21" i="14"/>
  <c r="H22" i="87"/>
  <c r="G22" i="87"/>
  <c r="F22" i="87"/>
  <c r="E22" i="87"/>
  <c r="D22" i="87"/>
  <c r="C22" i="87"/>
  <c r="B22" i="87"/>
  <c r="A22" i="87"/>
  <c r="H20" i="87"/>
  <c r="Q18" i="14"/>
  <c r="H19" i="87"/>
  <c r="G19" i="87"/>
  <c r="F19" i="87"/>
  <c r="E19" i="87"/>
  <c r="D19" i="87"/>
  <c r="C19" i="87"/>
  <c r="B19" i="87"/>
  <c r="A19" i="87"/>
  <c r="H17" i="87"/>
  <c r="Q15" i="14"/>
  <c r="H16" i="87"/>
  <c r="G16" i="87"/>
  <c r="F16" i="87"/>
  <c r="E16" i="87"/>
  <c r="D16" i="87"/>
  <c r="C16" i="87"/>
  <c r="B16" i="87"/>
  <c r="A16" i="87"/>
  <c r="H14" i="87"/>
  <c r="Q12" i="14"/>
  <c r="H13" i="87"/>
  <c r="G13" i="87"/>
  <c r="F13" i="87"/>
  <c r="E13" i="87"/>
  <c r="D13" i="87"/>
  <c r="C13" i="87"/>
  <c r="B13" i="87"/>
  <c r="A13" i="87"/>
  <c r="H11" i="87"/>
  <c r="H10" i="87"/>
  <c r="G10" i="87"/>
  <c r="F10" i="87"/>
  <c r="E10" i="87"/>
  <c r="D10" i="87"/>
  <c r="C10" i="87"/>
  <c r="B10" i="87"/>
  <c r="A10" i="87"/>
  <c r="X9" i="87"/>
  <c r="W9" i="87"/>
  <c r="V9" i="87"/>
  <c r="U9" i="87"/>
  <c r="T9" i="87"/>
  <c r="S9" i="87"/>
  <c r="R9" i="87"/>
  <c r="Q9" i="87"/>
  <c r="P9" i="87"/>
  <c r="O9" i="87"/>
  <c r="N9" i="87"/>
  <c r="M9" i="87"/>
  <c r="L9" i="87"/>
  <c r="K9" i="87"/>
  <c r="J9" i="87"/>
  <c r="I9" i="87"/>
  <c r="H9" i="87"/>
  <c r="G9" i="87"/>
  <c r="F9" i="87"/>
  <c r="E9" i="87"/>
  <c r="D9" i="87"/>
  <c r="C9" i="87"/>
  <c r="B9" i="87"/>
  <c r="I7" i="87"/>
  <c r="E7" i="87"/>
  <c r="B7" i="87"/>
  <c r="B6" i="87"/>
  <c r="A6" i="87"/>
  <c r="H26" i="83"/>
  <c r="H25" i="83"/>
  <c r="G25" i="83"/>
  <c r="F25" i="83"/>
  <c r="E25" i="83"/>
  <c r="D25" i="83"/>
  <c r="C25" i="83"/>
  <c r="B25" i="83"/>
  <c r="A25" i="83"/>
  <c r="H23" i="83"/>
  <c r="H22" i="83"/>
  <c r="G22" i="83"/>
  <c r="F22" i="83"/>
  <c r="E22" i="83"/>
  <c r="D22" i="83"/>
  <c r="C22" i="83"/>
  <c r="B22" i="83"/>
  <c r="A22" i="83"/>
  <c r="H20" i="83"/>
  <c r="H19" i="83"/>
  <c r="G19" i="83"/>
  <c r="F19" i="83"/>
  <c r="E19" i="83"/>
  <c r="D19" i="83"/>
  <c r="C19" i="83"/>
  <c r="B19" i="83"/>
  <c r="A19" i="83"/>
  <c r="H17" i="83"/>
  <c r="H16" i="83"/>
  <c r="G16" i="83"/>
  <c r="F16" i="83"/>
  <c r="E16" i="83"/>
  <c r="D16" i="83"/>
  <c r="C16" i="83"/>
  <c r="B16" i="83"/>
  <c r="A16" i="83"/>
  <c r="H14" i="83"/>
  <c r="H13" i="83"/>
  <c r="G13" i="83"/>
  <c r="F13" i="83"/>
  <c r="E13" i="83"/>
  <c r="D13" i="83"/>
  <c r="C13" i="83"/>
  <c r="B13" i="83"/>
  <c r="A13" i="83"/>
  <c r="H11" i="83"/>
  <c r="H10" i="83"/>
  <c r="G10" i="83"/>
  <c r="F10" i="83"/>
  <c r="E10" i="83"/>
  <c r="D10" i="83"/>
  <c r="C10" i="83"/>
  <c r="B10" i="83"/>
  <c r="A10" i="83"/>
  <c r="X9" i="83"/>
  <c r="W9" i="83"/>
  <c r="V9" i="83"/>
  <c r="U9" i="83"/>
  <c r="T9" i="83"/>
  <c r="S9" i="83"/>
  <c r="R9" i="83"/>
  <c r="Q9" i="83"/>
  <c r="P9" i="83"/>
  <c r="O9" i="83"/>
  <c r="N9" i="83"/>
  <c r="M9" i="83"/>
  <c r="L9" i="83"/>
  <c r="K9" i="83"/>
  <c r="J9" i="83"/>
  <c r="I9" i="83"/>
  <c r="H9" i="83"/>
  <c r="G9" i="83"/>
  <c r="F9" i="83"/>
  <c r="E9" i="83"/>
  <c r="D9" i="83"/>
  <c r="C9" i="83"/>
  <c r="B9" i="83"/>
  <c r="I7" i="83"/>
  <c r="E7" i="83"/>
  <c r="B7" i="83"/>
  <c r="B6" i="83"/>
  <c r="A6" i="83"/>
  <c r="H26" i="79"/>
  <c r="M24" i="14"/>
  <c r="H25" i="79"/>
  <c r="G25" i="79"/>
  <c r="F25" i="79"/>
  <c r="E25" i="79"/>
  <c r="D25" i="79"/>
  <c r="C25" i="79"/>
  <c r="B25" i="79"/>
  <c r="A25" i="79"/>
  <c r="H23" i="79"/>
  <c r="H22" i="79"/>
  <c r="G22" i="79"/>
  <c r="F22" i="79"/>
  <c r="E22" i="79"/>
  <c r="D22" i="79"/>
  <c r="C22" i="79"/>
  <c r="B22" i="79"/>
  <c r="A22" i="79"/>
  <c r="H20" i="79"/>
  <c r="H19" i="79"/>
  <c r="G19" i="79"/>
  <c r="F19" i="79"/>
  <c r="E19" i="79"/>
  <c r="D19" i="79"/>
  <c r="C19" i="79"/>
  <c r="B19" i="79"/>
  <c r="A19" i="79"/>
  <c r="H17" i="79"/>
  <c r="M15" i="14"/>
  <c r="H16" i="79"/>
  <c r="G16" i="79"/>
  <c r="F16" i="79"/>
  <c r="E16" i="79"/>
  <c r="D16" i="79"/>
  <c r="C16" i="79"/>
  <c r="B16" i="79"/>
  <c r="A16" i="79"/>
  <c r="H14" i="79"/>
  <c r="M12" i="14"/>
  <c r="H13" i="79"/>
  <c r="G13" i="79"/>
  <c r="F13" i="79"/>
  <c r="E13" i="79"/>
  <c r="D13" i="79"/>
  <c r="C13" i="79"/>
  <c r="B13" i="79"/>
  <c r="A13" i="79"/>
  <c r="H11" i="79"/>
  <c r="H10" i="79"/>
  <c r="G10" i="79"/>
  <c r="F10" i="79"/>
  <c r="E10" i="79"/>
  <c r="D10" i="79"/>
  <c r="C10" i="79"/>
  <c r="B10" i="79"/>
  <c r="A10" i="79"/>
  <c r="X9" i="79"/>
  <c r="W9" i="79"/>
  <c r="V9" i="79"/>
  <c r="U9" i="79"/>
  <c r="T9" i="79"/>
  <c r="S9" i="79"/>
  <c r="R9" i="79"/>
  <c r="Q9" i="79"/>
  <c r="P9" i="79"/>
  <c r="O9" i="79"/>
  <c r="N9" i="79"/>
  <c r="M9" i="79"/>
  <c r="L9" i="79"/>
  <c r="K9" i="79"/>
  <c r="J9" i="79"/>
  <c r="I9" i="79"/>
  <c r="H9" i="79"/>
  <c r="G9" i="79"/>
  <c r="F9" i="79"/>
  <c r="E9" i="79"/>
  <c r="D9" i="79"/>
  <c r="C9" i="79"/>
  <c r="B9" i="79"/>
  <c r="I7" i="79"/>
  <c r="E7" i="79"/>
  <c r="B7" i="79"/>
  <c r="B6" i="79"/>
  <c r="A6" i="79"/>
  <c r="J9" i="74"/>
  <c r="K9" i="74"/>
  <c r="L9" i="74"/>
  <c r="M9" i="74"/>
  <c r="N9" i="74"/>
  <c r="O9" i="74"/>
  <c r="P9" i="74"/>
  <c r="Q9" i="74"/>
  <c r="R9" i="74"/>
  <c r="S9" i="74"/>
  <c r="T9" i="74"/>
  <c r="U9" i="74"/>
  <c r="V9" i="74"/>
  <c r="W9" i="74"/>
  <c r="X9" i="74"/>
  <c r="I9" i="74"/>
  <c r="H26" i="74"/>
  <c r="K24" i="14"/>
  <c r="H25" i="74"/>
  <c r="G25" i="74"/>
  <c r="F25" i="74"/>
  <c r="E25" i="74"/>
  <c r="D25" i="74"/>
  <c r="C25" i="74"/>
  <c r="B25" i="74"/>
  <c r="A25" i="74"/>
  <c r="H23" i="74"/>
  <c r="H22" i="74"/>
  <c r="G22" i="74"/>
  <c r="F22" i="74"/>
  <c r="E22" i="74"/>
  <c r="D22" i="74"/>
  <c r="C22" i="74"/>
  <c r="B22" i="74"/>
  <c r="A22" i="74"/>
  <c r="H20" i="74"/>
  <c r="K18" i="14"/>
  <c r="H19" i="74"/>
  <c r="G19" i="74"/>
  <c r="F19" i="74"/>
  <c r="E19" i="74"/>
  <c r="D19" i="74"/>
  <c r="C19" i="74"/>
  <c r="B19" i="74"/>
  <c r="A19" i="74"/>
  <c r="H17" i="74"/>
  <c r="K15" i="14"/>
  <c r="H16" i="74"/>
  <c r="G16" i="74"/>
  <c r="F16" i="74"/>
  <c r="E16" i="74"/>
  <c r="D16" i="74"/>
  <c r="C16" i="74"/>
  <c r="B16" i="74"/>
  <c r="A16" i="74"/>
  <c r="H14" i="74"/>
  <c r="K12" i="14"/>
  <c r="H13" i="74"/>
  <c r="G13" i="74"/>
  <c r="F13" i="74"/>
  <c r="E13" i="74"/>
  <c r="D13" i="74"/>
  <c r="C13" i="74"/>
  <c r="B13" i="74"/>
  <c r="A13" i="74"/>
  <c r="H11" i="74"/>
  <c r="H10" i="74"/>
  <c r="G10" i="74"/>
  <c r="F10" i="74"/>
  <c r="E10" i="74"/>
  <c r="D10" i="74"/>
  <c r="C10" i="74"/>
  <c r="B10" i="74"/>
  <c r="A10" i="74"/>
  <c r="H9" i="74"/>
  <c r="G9" i="74"/>
  <c r="F9" i="74"/>
  <c r="E9" i="74"/>
  <c r="D9" i="74"/>
  <c r="C9" i="74"/>
  <c r="B9" i="74"/>
  <c r="I7" i="74"/>
  <c r="E7" i="74"/>
  <c r="B7" i="74"/>
  <c r="B6" i="74"/>
  <c r="A6" i="74"/>
  <c r="I7" i="29"/>
  <c r="H26" i="29"/>
  <c r="H25" i="29"/>
  <c r="G25" i="29"/>
  <c r="F25" i="29"/>
  <c r="E25" i="29"/>
  <c r="D25" i="29"/>
  <c r="C25" i="29"/>
  <c r="B25" i="29"/>
  <c r="A25" i="29"/>
  <c r="H23" i="29"/>
  <c r="H22" i="29"/>
  <c r="G22" i="29"/>
  <c r="F22" i="29"/>
  <c r="E22" i="29"/>
  <c r="D22" i="29"/>
  <c r="C22" i="29"/>
  <c r="B22" i="29"/>
  <c r="A22" i="29"/>
  <c r="H20" i="29"/>
  <c r="H19" i="29"/>
  <c r="G19" i="29"/>
  <c r="F19" i="29"/>
  <c r="E19" i="29"/>
  <c r="D19" i="29"/>
  <c r="C19" i="29"/>
  <c r="B19" i="29"/>
  <c r="A19" i="29"/>
  <c r="H17" i="29"/>
  <c r="H16" i="29"/>
  <c r="G16" i="29"/>
  <c r="F16" i="29"/>
  <c r="E16" i="29"/>
  <c r="D16" i="29"/>
  <c r="C16" i="29"/>
  <c r="B16" i="29"/>
  <c r="A16" i="29"/>
  <c r="H14" i="29"/>
  <c r="H13" i="29"/>
  <c r="G13" i="29"/>
  <c r="F13" i="29"/>
  <c r="E13" i="29"/>
  <c r="D13" i="29"/>
  <c r="C13" i="29"/>
  <c r="B13" i="29"/>
  <c r="A13" i="29"/>
  <c r="H11" i="29"/>
  <c r="H10" i="29"/>
  <c r="G10" i="29"/>
  <c r="F10" i="29"/>
  <c r="E10" i="29"/>
  <c r="D10" i="29"/>
  <c r="C10" i="29"/>
  <c r="B10" i="29"/>
  <c r="A10" i="29"/>
  <c r="H9" i="29"/>
  <c r="G9" i="29"/>
  <c r="F9" i="29"/>
  <c r="E9" i="29"/>
  <c r="D9" i="29"/>
  <c r="C9" i="29"/>
  <c r="B9" i="29"/>
  <c r="E7" i="29"/>
  <c r="B7" i="29"/>
  <c r="B6" i="29"/>
  <c r="A6" i="29"/>
  <c r="I18" i="14"/>
  <c r="I15" i="14"/>
  <c r="AA24" i="14"/>
  <c r="O24" i="14"/>
  <c r="X2" i="138"/>
  <c r="X2" i="136"/>
  <c r="X2" i="135"/>
  <c r="X2" i="134"/>
  <c r="X2" i="133"/>
  <c r="X2" i="132"/>
  <c r="X2" i="131"/>
  <c r="X2" i="129"/>
  <c r="X2" i="128"/>
  <c r="X2" i="127"/>
  <c r="X2" i="123"/>
  <c r="X2" i="122"/>
  <c r="X2" i="120"/>
  <c r="X2" i="87"/>
  <c r="X2" i="83"/>
  <c r="X2" i="74"/>
  <c r="A1" i="140"/>
  <c r="A1" i="139"/>
  <c r="A1" i="138"/>
  <c r="A1" i="137"/>
  <c r="A1" i="136"/>
  <c r="A1" i="135"/>
  <c r="A1" i="134"/>
  <c r="A1" i="133"/>
  <c r="A1" i="132"/>
  <c r="A1" i="131"/>
  <c r="A1" i="129"/>
  <c r="A1" i="128"/>
  <c r="AG12" i="14"/>
  <c r="A1" i="127"/>
  <c r="A1" i="123"/>
  <c r="AA21" i="14"/>
  <c r="AA18" i="14"/>
  <c r="AA15" i="14"/>
  <c r="AA9" i="14"/>
  <c r="A1" i="122"/>
  <c r="A1" i="121"/>
  <c r="W18" i="14"/>
  <c r="A1" i="120"/>
  <c r="BO15" i="14" l="1"/>
  <c r="BO12" i="14"/>
  <c r="AQ24" i="14"/>
  <c r="AQ12" i="14"/>
  <c r="CA12" i="14"/>
  <c r="CA24" i="14"/>
  <c r="M9" i="14"/>
  <c r="M21" i="14"/>
  <c r="CE18" i="14"/>
  <c r="AM18" i="14"/>
  <c r="CC24" i="14"/>
  <c r="BO24" i="14"/>
  <c r="BA24" i="14"/>
  <c r="AM12" i="14"/>
  <c r="AM24" i="14"/>
  <c r="CA21" i="14"/>
  <c r="CI18" i="14"/>
  <c r="K9" i="14"/>
  <c r="Y15" i="14"/>
  <c r="BY18" i="14"/>
  <c r="CA15" i="14"/>
  <c r="CI24" i="14"/>
  <c r="AY21" i="14"/>
  <c r="BA9" i="14"/>
  <c r="BA21" i="14"/>
  <c r="BI9" i="14"/>
  <c r="BI21" i="14"/>
  <c r="BY9" i="14"/>
  <c r="BA12" i="14"/>
  <c r="K21" i="14"/>
  <c r="I24" i="14"/>
  <c r="I12" i="14"/>
  <c r="AM15" i="14"/>
  <c r="AY9" i="14"/>
  <c r="BY24" i="14"/>
  <c r="BY21" i="14"/>
  <c r="BY12" i="14"/>
  <c r="BK24" i="14"/>
  <c r="BK21" i="14"/>
  <c r="BK18" i="14"/>
  <c r="BK15" i="14"/>
  <c r="BK12" i="14"/>
  <c r="BK9" i="14"/>
  <c r="CE9" i="14"/>
  <c r="BO18" i="14"/>
  <c r="BO9" i="14"/>
  <c r="CI21" i="14"/>
  <c r="CI9" i="14"/>
  <c r="M18" i="14"/>
  <c r="BC21" i="14"/>
  <c r="CI12" i="14"/>
  <c r="CI15" i="14"/>
  <c r="CE21" i="14"/>
  <c r="CC18" i="14"/>
  <c r="CA18" i="14"/>
  <c r="BO21" i="14"/>
  <c r="BI15" i="14"/>
  <c r="BI12" i="14"/>
  <c r="BI24" i="14"/>
  <c r="BC24" i="14"/>
  <c r="BA15" i="14"/>
  <c r="AW12" i="14"/>
  <c r="AW24" i="14"/>
  <c r="AQ15" i="14"/>
  <c r="AM9" i="14"/>
  <c r="AM21" i="14"/>
  <c r="AE9" i="14"/>
  <c r="Y21" i="14"/>
  <c r="Y9" i="14"/>
  <c r="Y12" i="14"/>
  <c r="Y24" i="14"/>
  <c r="I9" i="14"/>
  <c r="I21" i="14"/>
  <c r="U18" i="14"/>
  <c r="O18" i="14"/>
  <c r="X2" i="29" l="1"/>
  <c r="U21" i="14" l="1"/>
  <c r="U15" i="14"/>
  <c r="U12" i="14"/>
  <c r="U9" i="14"/>
  <c r="A1" i="91"/>
  <c r="A1" i="90"/>
  <c r="A1" i="87"/>
  <c r="O21" i="14"/>
  <c r="O15" i="14"/>
  <c r="O12" i="14"/>
  <c r="O9" i="14"/>
  <c r="A1" i="83"/>
  <c r="A1" i="79"/>
  <c r="A1" i="74"/>
  <c r="A1" i="29" l="1"/>
  <c r="AO15" i="14"/>
  <c r="CK15" i="14" s="1"/>
  <c r="AE24" i="14"/>
  <c r="CK24" i="14" s="1"/>
  <c r="BM12" i="14"/>
  <c r="CK12" i="14" s="1"/>
  <c r="BI18" i="14"/>
  <c r="BA18" i="14"/>
  <c r="AY18" i="14"/>
  <c r="AW21" i="14"/>
  <c r="CK21" i="14" s="1"/>
  <c r="CA9" i="14"/>
  <c r="W9" i="14"/>
  <c r="AQ9" i="14"/>
  <c r="CK9" i="14" l="1"/>
  <c r="CK18" i="14"/>
</calcChain>
</file>

<file path=xl/sharedStrings.xml><?xml version="1.0" encoding="utf-8"?>
<sst xmlns="http://schemas.openxmlformats.org/spreadsheetml/2006/main" count="1586" uniqueCount="128">
  <si>
    <t>INSTITUTO NACIONAL ELECTORAL
SISTEMA DE GESTIÓN DE LA CALIDAD
ESTADO DE MÉXICO</t>
  </si>
  <si>
    <t>Fecha de corte: 22/01/2024</t>
  </si>
  <si>
    <t>Version: 0</t>
  </si>
  <si>
    <t xml:space="preserve">TABLERO DE CONTROL DISTRITAL DE PROCESOS SUSTANTIVOS DEL SISTEMA DE GESTIÓN DE LA CALIDAD </t>
  </si>
  <si>
    <t>CAMPAÑA ANUAL INTENSA 2023</t>
  </si>
  <si>
    <t>Número</t>
  </si>
  <si>
    <t xml:space="preserve">PROCESOS SUSTANTIVOS E INDICADORES </t>
  </si>
  <si>
    <t xml:space="preserve">% AVANCE REGISTRADO </t>
  </si>
  <si>
    <t>DESCRIPCIÓN</t>
  </si>
  <si>
    <t>MEDICIÓN</t>
  </si>
  <si>
    <t xml:space="preserve">Proceso </t>
  </si>
  <si>
    <t>Dueño de Proceso</t>
  </si>
  <si>
    <t>Indicador</t>
  </si>
  <si>
    <t>Cálculo</t>
  </si>
  <si>
    <t xml:space="preserve">Periodo </t>
  </si>
  <si>
    <t>Estimado</t>
  </si>
  <si>
    <t>Nominativo</t>
  </si>
  <si>
    <t>Distrito 01</t>
  </si>
  <si>
    <t>Distrito 02</t>
  </si>
  <si>
    <t>Distrito 03</t>
  </si>
  <si>
    <t>Distrito 04</t>
  </si>
  <si>
    <t>Distrito 05</t>
  </si>
  <si>
    <t>Distrito 06</t>
  </si>
  <si>
    <t>Distrito 07</t>
  </si>
  <si>
    <t>Distrito 08</t>
  </si>
  <si>
    <t>Distrito 09</t>
  </si>
  <si>
    <t>Distrito 10</t>
  </si>
  <si>
    <t>Distrito 11</t>
  </si>
  <si>
    <t>Distrito 12</t>
  </si>
  <si>
    <t>Distrito 13</t>
  </si>
  <si>
    <t>Distrito 14</t>
  </si>
  <si>
    <t>Distrito 15</t>
  </si>
  <si>
    <t>Distrito 16</t>
  </si>
  <si>
    <t>Distrito 17</t>
  </si>
  <si>
    <t>Distrito 18</t>
  </si>
  <si>
    <t>Distrito 19</t>
  </si>
  <si>
    <t>Distrito 20</t>
  </si>
  <si>
    <t>Distrito 21</t>
  </si>
  <si>
    <t>Distrito 22</t>
  </si>
  <si>
    <t>Distrito 23</t>
  </si>
  <si>
    <t>Distrito 24</t>
  </si>
  <si>
    <t>Distrito 25</t>
  </si>
  <si>
    <t>Distrito 26</t>
  </si>
  <si>
    <t>Distrito 27</t>
  </si>
  <si>
    <t>Distrito 28</t>
  </si>
  <si>
    <t>Distrito 29</t>
  </si>
  <si>
    <t>Distrito 30</t>
  </si>
  <si>
    <t>Distrito 31</t>
  </si>
  <si>
    <t>Distrito 32</t>
  </si>
  <si>
    <t>Distrito 33</t>
  </si>
  <si>
    <t>Distrito 34</t>
  </si>
  <si>
    <t>Distrito 35</t>
  </si>
  <si>
    <t>Distrito 36</t>
  </si>
  <si>
    <t>Distrito 37</t>
  </si>
  <si>
    <t>Distrito 38</t>
  </si>
  <si>
    <t>Distrito 39</t>
  </si>
  <si>
    <t>Distrito 40</t>
  </si>
  <si>
    <t>Estatal</t>
  </si>
  <si>
    <t>ENTREVISTA</t>
  </si>
  <si>
    <t xml:space="preserve"> Auxiliar de Atención Ciudadana</t>
  </si>
  <si>
    <t>Efectividad de la entrevista =</t>
  </si>
  <si>
    <t>(Número de trámites aplicados / (Número de fichas requisitadas - Notificaciones de improcedencia de trámite)) x 100</t>
  </si>
  <si>
    <t>Semanal (remesa)</t>
  </si>
  <si>
    <t>Número de trámites aplicados</t>
  </si>
  <si>
    <t>Número de fichas requisitadas - Notificaciones de improcedencia de trámite</t>
  </si>
  <si>
    <t>TRÁMITE</t>
  </si>
  <si>
    <t>Operador de Equipo Tecnológico</t>
  </si>
  <si>
    <t>Trámites exitosos efectivos=</t>
  </si>
  <si>
    <t>(Número de trámites exitosos / Número de trámites aplicados) x 100</t>
  </si>
  <si>
    <t>Número de trámites exitosos</t>
  </si>
  <si>
    <t>TRANSFERENCIA</t>
  </si>
  <si>
    <t>Responsable de Módulo</t>
  </si>
  <si>
    <t xml:space="preserve">Transacciones exitosas = </t>
  </si>
  <si>
    <t>(Número de Archivos de Transacción aceptados /Total de Archivos de Transacción procesados) x100</t>
  </si>
  <si>
    <t>Número de Archivos de Transacción aceptados</t>
  </si>
  <si>
    <t>Total de Archivos de Transacción procesados</t>
  </si>
  <si>
    <t>CONCILIACIÓN</t>
  </si>
  <si>
    <t xml:space="preserve">Credenciales disponibles para entrega = </t>
  </si>
  <si>
    <t>((Credenciales recibidas - Credenciales inconsistentes) / Credenciales recibidas) x 100</t>
  </si>
  <si>
    <t xml:space="preserve">Credenciales Recibidas - Credenciales inconsistentes </t>
  </si>
  <si>
    <t>Credenciales recibidas</t>
  </si>
  <si>
    <t>(Credenciales en resguardo / Credenciales totales en SIIRFE disponibles para entrega) x 100</t>
  </si>
  <si>
    <t>Credenciales en resguardo</t>
  </si>
  <si>
    <t>Credenciales totales en SIIRFE disponibles para entrega</t>
  </si>
  <si>
    <t>ENTREGA</t>
  </si>
  <si>
    <t xml:space="preserve">Efectividad de entrega de CPV en MAC = </t>
  </si>
  <si>
    <t>(Total de credenciales entregadas / Total de credenciales solicitadas) x 100</t>
  </si>
  <si>
    <t xml:space="preserve">Total de credenciales entregadas </t>
  </si>
  <si>
    <t xml:space="preserve"> Total de credenciales solicitadas</t>
  </si>
  <si>
    <t xml:space="preserve">Distrito </t>
  </si>
  <si>
    <t>Módulo</t>
  </si>
  <si>
    <t>TABLERO DE CONTROL DE PROCESOS SUSTANTIVOS DEL SISTEMA DE GESTIÓN DE LA CALIDAD</t>
  </si>
  <si>
    <t>SEMANA OPERATIVA</t>
  </si>
  <si>
    <t>% AVANCE REGISTRADO</t>
  </si>
  <si>
    <t>2023-37</t>
  </si>
  <si>
    <t>2023-38</t>
  </si>
  <si>
    <t>2023-39</t>
  </si>
  <si>
    <t>2023-40</t>
  </si>
  <si>
    <t>2023-41</t>
  </si>
  <si>
    <t>2023-42</t>
  </si>
  <si>
    <t>2023-43</t>
  </si>
  <si>
    <t>2023-44</t>
  </si>
  <si>
    <t>2023-45</t>
  </si>
  <si>
    <t>2023-46</t>
  </si>
  <si>
    <t>2023-47</t>
  </si>
  <si>
    <t>2023-48</t>
  </si>
  <si>
    <t>2023-49</t>
  </si>
  <si>
    <t>2023-50</t>
  </si>
  <si>
    <t>2023-51</t>
  </si>
  <si>
    <t>2023-52</t>
  </si>
  <si>
    <t>2023-53</t>
  </si>
  <si>
    <t>2023-54</t>
  </si>
  <si>
    <t>2024-01</t>
  </si>
  <si>
    <t>2024-02</t>
  </si>
  <si>
    <t>2024-03</t>
  </si>
  <si>
    <t>2024-04</t>
  </si>
  <si>
    <t>*Registre el valor nominal solicitado en la celda, el resultado proporcional esta automatizado.</t>
  </si>
  <si>
    <t xml:space="preserve">Semaforización </t>
  </si>
  <si>
    <t xml:space="preserve">Valor que requiere atención y justificación en el apartado de observaciones </t>
  </si>
  <si>
    <t xml:space="preserve">Valor suficiente </t>
  </si>
  <si>
    <t>Valor esperado</t>
  </si>
  <si>
    <t xml:space="preserve">CUADRO DE OBSERVACIONES </t>
  </si>
  <si>
    <t>Descripción</t>
  </si>
  <si>
    <t xml:space="preserve">No conformidad </t>
  </si>
  <si>
    <t>E</t>
  </si>
  <si>
    <t xml:space="preserve"> </t>
  </si>
  <si>
    <t>1,520</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</si>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</sst>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0.0%"/>
    <numFmt numFmtId="165" formatCode="#,##0.000"/>
  </numFmts>
  <fonts count="40">
    <font>
      <sz val="10"/>
      <name val="Arial"/>
    </font>
    <font>
      <sz val="10"/>
      <name val="Arial"/>
      <family val="2"/>
    </font>
    <font>
      <sz val="10"/>
      <name val="Arial"/>
      <family val="2"/>
    </font>
    <font>
      <sz val="10"/>
      <color theme="1"/>
      <name val="Arial"/>
      <family val="2"/>
    </font>
    <font>
      <b/>
      <sz val="12"/>
      <color theme="0"/>
      <name val="Arial"/>
      <family val="2"/>
    </font>
    <font>
      <b/>
      <sz val="11"/>
      <color theme="0"/>
      <name val="Arial"/>
      <family val="2"/>
    </font>
    <font>
      <b/>
      <sz val="11"/>
      <color theme="3"/>
      <name val="Arial"/>
      <family val="2"/>
    </font>
    <font>
      <sz val="11"/>
      <name val="Tahoma"/>
      <family val="2"/>
    </font>
    <font>
      <b/>
      <sz val="11"/>
      <color rgb="FF333F4F"/>
      <name val="Arial"/>
      <family val="2"/>
    </font>
    <font>
      <b/>
      <sz val="10"/>
      <name val="Arial"/>
      <family val="2"/>
    </font>
    <font>
      <b/>
      <sz val="14"/>
      <color theme="0"/>
      <name val="Arial"/>
      <family val="2"/>
    </font>
    <font>
      <b/>
      <sz val="10"/>
      <color theme="3" tint="-0.249977111117893"/>
      <name val="Arial"/>
      <family val="2"/>
    </font>
    <font>
      <sz val="9"/>
      <color rgb="FF333F4F"/>
      <name val="Arial"/>
      <family val="2"/>
    </font>
    <font>
      <sz val="9"/>
      <color theme="1"/>
      <name val="Arial"/>
      <family val="2"/>
    </font>
    <font>
      <sz val="10"/>
      <color rgb="FF333F4F"/>
      <name val="Arial"/>
      <family val="2"/>
    </font>
    <font>
      <b/>
      <sz val="10"/>
      <color rgb="FF333F4F"/>
      <name val="Arial"/>
      <family val="2"/>
    </font>
    <font>
      <b/>
      <sz val="8"/>
      <color theme="0"/>
      <name val="Arial"/>
      <family val="2"/>
    </font>
    <font>
      <sz val="9"/>
      <name val="Arial"/>
      <family val="2"/>
    </font>
    <font>
      <sz val="8"/>
      <name val="Arial"/>
      <family val="2"/>
    </font>
    <font>
      <b/>
      <sz val="11"/>
      <color theme="1"/>
      <name val="Arial"/>
      <family val="2"/>
    </font>
    <font>
      <b/>
      <sz val="14"/>
      <color theme="3"/>
      <name val="Arial"/>
      <family val="2"/>
    </font>
    <font>
      <b/>
      <sz val="14"/>
      <name val="Arial"/>
      <family val="2"/>
    </font>
    <font>
      <sz val="18"/>
      <color theme="0"/>
      <name val="Arial"/>
      <family val="2"/>
    </font>
    <font>
      <sz val="18"/>
      <name val="Arial"/>
      <family val="2"/>
    </font>
    <font>
      <sz val="18"/>
      <color theme="1"/>
      <name val="Arial"/>
      <family val="2"/>
    </font>
    <font>
      <b/>
      <sz val="16"/>
      <name val="Arial"/>
      <family val="2"/>
    </font>
    <font>
      <b/>
      <sz val="18"/>
      <name val="Arial"/>
      <family val="2"/>
    </font>
    <font>
      <b/>
      <sz val="16"/>
      <color theme="0"/>
      <name val="Arial"/>
      <family val="2"/>
    </font>
    <font>
      <b/>
      <sz val="10"/>
      <color theme="0"/>
      <name val="Arial"/>
      <family val="2"/>
    </font>
    <font>
      <sz val="8"/>
      <name val="Arial"/>
      <family val="2"/>
    </font>
    <font>
      <b/>
      <sz val="9"/>
      <color theme="0"/>
      <name val="Arial"/>
      <family val="2"/>
    </font>
    <font>
      <b/>
      <sz val="9"/>
      <color theme="3"/>
      <name val="Arial"/>
      <family val="2"/>
    </font>
    <font>
      <sz val="8"/>
      <name val="Arial"/>
      <family val="2"/>
    </font>
    <font>
      <b/>
      <sz val="11"/>
      <name val="Arial"/>
      <family val="2"/>
    </font>
    <font>
      <sz val="11"/>
      <name val="Arial"/>
      <family val="2"/>
    </font>
    <font>
      <b/>
      <sz val="11"/>
      <color rgb="FF000000"/>
      <name val="Arial"/>
      <family val="2"/>
    </font>
    <font>
      <b/>
      <sz val="11"/>
      <color rgb="FFFFFFFF"/>
      <name val="Arial"/>
      <family val="2"/>
    </font>
    <font>
      <b/>
      <sz val="11"/>
      <color rgb="FF44546A"/>
      <name val="Arial"/>
      <family val="2"/>
    </font>
    <font>
      <b/>
      <sz val="10"/>
      <color rgb="FF000000"/>
      <name val="Arial"/>
      <family val="2"/>
    </font>
    <font>
      <b/>
      <i/>
      <sz val="11"/>
      <name val="Arial"/>
      <family val="2"/>
    </font>
  </fonts>
  <fills count="14">
    <fill>
      <patternFill patternType="none"/>
    </fill>
    <fill>
      <patternFill patternType="gray125"/>
    </fill>
    <fill>
      <patternFill patternType="solid">
        <fgColor rgb="FF950054"/>
        <bgColor indexed="64"/>
      </patternFill>
    </fill>
    <fill>
      <patternFill patternType="solid">
        <fgColor rgb="FFEBF1DE"/>
        <bgColor rgb="FFEBF1DE"/>
      </patternFill>
    </fill>
    <fill>
      <patternFill patternType="solid">
        <fgColor theme="2"/>
        <bgColor indexed="64"/>
      </patternFill>
    </fill>
    <fill>
      <patternFill patternType="solid">
        <fgColor theme="1" tint="0.499984740745262"/>
        <bgColor indexed="64"/>
      </patternFill>
    </fill>
    <fill>
      <patternFill patternType="solid">
        <fgColor rgb="FFE98BD7"/>
        <bgColor indexed="64"/>
      </patternFill>
    </fill>
    <fill>
      <patternFill patternType="solid">
        <fgColor rgb="FFD5007F"/>
        <bgColor indexed="64"/>
      </patternFill>
    </fill>
    <fill>
      <patternFill patternType="solid">
        <fgColor theme="6" tint="-0.499984740745262"/>
        <bgColor indexed="64"/>
      </patternFill>
    </fill>
    <fill>
      <patternFill patternType="solid">
        <fgColor theme="0"/>
        <bgColor indexed="64"/>
      </patternFill>
    </fill>
    <fill>
      <patternFill patternType="solid">
        <fgColor rgb="FFB2B2B2"/>
        <bgColor indexed="64"/>
      </patternFill>
    </fill>
    <fill>
      <patternFill patternType="solid">
        <fgColor rgb="FFE7E6E6"/>
        <bgColor rgb="FF000000"/>
      </patternFill>
    </fill>
    <fill>
      <patternFill patternType="solid">
        <fgColor rgb="FF950054"/>
        <bgColor rgb="FF000000"/>
      </patternFill>
    </fill>
    <fill>
      <patternFill patternType="solid">
        <fgColor theme="0" tint="-4.9989318521683403E-2"/>
        <bgColor indexed="64"/>
      </patternFill>
    </fill>
  </fills>
  <borders count="36">
    <border>
      <left/>
      <right/>
      <top/>
      <bottom/>
      <diagonal/>
    </border>
    <border>
      <left style="hair">
        <color auto="1"/>
      </left>
      <right style="hair">
        <color auto="1"/>
      </right>
      <top style="hair">
        <color auto="1"/>
      </top>
      <bottom style="hair">
        <color auto="1"/>
      </bottom>
      <diagonal/>
    </border>
    <border>
      <left style="hair">
        <color auto="1"/>
      </left>
      <right style="hair">
        <color auto="1"/>
      </right>
      <top style="hair">
        <color auto="1"/>
      </top>
      <bottom/>
      <diagonal/>
    </border>
    <border>
      <left style="hair">
        <color auto="1"/>
      </left>
      <right style="hair">
        <color auto="1"/>
      </right>
      <top/>
      <bottom style="hair">
        <color auto="1"/>
      </bottom>
      <diagonal/>
    </border>
    <border>
      <left style="hair">
        <color auto="1"/>
      </left>
      <right/>
      <top style="hair">
        <color auto="1"/>
      </top>
      <bottom style="hair">
        <color auto="1"/>
      </bottom>
      <diagonal/>
    </border>
    <border>
      <left/>
      <right/>
      <top style="hair">
        <color auto="1"/>
      </top>
      <bottom style="hair">
        <color auto="1"/>
      </bottom>
      <diagonal/>
    </border>
    <border>
      <left/>
      <right style="hair">
        <color auto="1"/>
      </right>
      <top style="hair">
        <color auto="1"/>
      </top>
      <bottom style="hair">
        <color auto="1"/>
      </bottom>
      <diagonal/>
    </border>
    <border>
      <left style="hair">
        <color auto="1"/>
      </left>
      <right/>
      <top/>
      <bottom style="hair">
        <color auto="1"/>
      </bottom>
      <diagonal/>
    </border>
    <border>
      <left/>
      <right/>
      <top/>
      <bottom style="hair">
        <color auto="1"/>
      </bottom>
      <diagonal/>
    </border>
    <border>
      <left/>
      <right/>
      <top style="hair">
        <color auto="1"/>
      </top>
      <bottom/>
      <diagonal/>
    </border>
    <border>
      <left style="hair">
        <color auto="1"/>
      </left>
      <right/>
      <top/>
      <bottom/>
      <diagonal/>
    </border>
    <border>
      <left style="hair">
        <color auto="1"/>
      </left>
      <right style="hair">
        <color auto="1"/>
      </right>
      <top/>
      <bottom/>
      <diagonal/>
    </border>
    <border>
      <left style="double">
        <color theme="2"/>
      </left>
      <right style="double">
        <color theme="2"/>
      </right>
      <top style="double">
        <color theme="2"/>
      </top>
      <bottom style="double">
        <color theme="2"/>
      </bottom>
      <diagonal/>
    </border>
    <border>
      <left style="double">
        <color theme="0" tint="-0.499984740745262"/>
      </left>
      <right style="double">
        <color theme="0" tint="-0.499984740745262"/>
      </right>
      <top style="double">
        <color theme="0" tint="-0.499984740745262"/>
      </top>
      <bottom style="double">
        <color theme="0" tint="-0.499984740745262"/>
      </bottom>
      <diagonal/>
    </border>
    <border>
      <left style="double">
        <color theme="0" tint="-0.499984740745262"/>
      </left>
      <right/>
      <top style="double">
        <color theme="0" tint="-0.499984740745262"/>
      </top>
      <bottom style="double">
        <color theme="0" tint="-0.499984740745262"/>
      </bottom>
      <diagonal/>
    </border>
    <border>
      <left/>
      <right/>
      <top style="double">
        <color theme="0" tint="-0.499984740745262"/>
      </top>
      <bottom style="double">
        <color theme="0" tint="-0.499984740745262"/>
      </bottom>
      <diagonal/>
    </border>
    <border>
      <left/>
      <right style="double">
        <color theme="0" tint="-0.499984740745262"/>
      </right>
      <top style="double">
        <color theme="0" tint="-0.499984740745262"/>
      </top>
      <bottom style="double">
        <color theme="0" tint="-0.499984740745262"/>
      </bottom>
      <diagonal/>
    </border>
    <border>
      <left style="double">
        <color rgb="FFB2B2B2"/>
      </left>
      <right/>
      <top style="double">
        <color rgb="FFB2B2B2"/>
      </top>
      <bottom style="double">
        <color rgb="FFB2B2B2"/>
      </bottom>
      <diagonal/>
    </border>
    <border>
      <left/>
      <right/>
      <top style="double">
        <color rgb="FFB2B2B2"/>
      </top>
      <bottom style="double">
        <color rgb="FFB2B2B2"/>
      </bottom>
      <diagonal/>
    </border>
    <border>
      <left/>
      <right style="double">
        <color rgb="FFB2B2B2"/>
      </right>
      <top style="double">
        <color rgb="FFB2B2B2"/>
      </top>
      <bottom style="double">
        <color rgb="FFB2B2B2"/>
      </bottom>
      <diagonal/>
    </border>
    <border>
      <left/>
      <right style="double">
        <color rgb="FFB2B2B2"/>
      </right>
      <top style="double">
        <color rgb="FFB2B2B2"/>
      </top>
      <bottom/>
      <diagonal/>
    </border>
    <border>
      <left/>
      <right style="double">
        <color rgb="FFB2B2B2"/>
      </right>
      <top/>
      <bottom style="double">
        <color rgb="FFB2B2B2"/>
      </bottom>
      <diagonal/>
    </border>
    <border>
      <left style="double">
        <color rgb="FFB2B2B2"/>
      </left>
      <right/>
      <top/>
      <bottom style="double">
        <color rgb="FFB2B2B2"/>
      </bottom>
      <diagonal/>
    </border>
    <border>
      <left/>
      <right/>
      <top/>
      <bottom style="double">
        <color rgb="FFB2B2B2"/>
      </bottom>
      <diagonal/>
    </border>
    <border>
      <left/>
      <right/>
      <top style="double">
        <color rgb="FFB2B2B2"/>
      </top>
      <bottom/>
      <diagonal/>
    </border>
    <border>
      <left style="double">
        <color rgb="FFB2B2B2"/>
      </left>
      <right/>
      <top style="double">
        <color rgb="FFB2B2B2"/>
      </top>
      <bottom/>
      <diagonal/>
    </border>
    <border>
      <left style="double">
        <color theme="0" tint="-0.499984740745262"/>
      </left>
      <right style="double">
        <color theme="0" tint="-0.499984740745262"/>
      </right>
      <top style="double">
        <color theme="0" tint="-0.499984740745262"/>
      </top>
      <bottom/>
      <diagonal/>
    </border>
    <border>
      <left style="double">
        <color theme="0" tint="-0.499984740745262"/>
      </left>
      <right style="double">
        <color theme="0" tint="-0.499984740745262"/>
      </right>
      <top/>
      <bottom/>
      <diagonal/>
    </border>
    <border>
      <left style="double">
        <color theme="0" tint="-0.499984740745262"/>
      </left>
      <right style="double">
        <color theme="0" tint="-0.499984740745262"/>
      </right>
      <top/>
      <bottom style="double">
        <color theme="0" tint="-0.499984740745262"/>
      </bottom>
      <diagonal/>
    </border>
    <border>
      <left style="double">
        <color rgb="FF808080"/>
      </left>
      <right style="double">
        <color rgb="FF808080"/>
      </right>
      <top style="double">
        <color rgb="FF808080"/>
      </top>
      <bottom style="double">
        <color rgb="FF808080"/>
      </bottom>
      <diagonal/>
    </border>
    <border>
      <left/>
      <right style="double">
        <color rgb="FF808080"/>
      </right>
      <top style="double">
        <color rgb="FF808080"/>
      </top>
      <bottom style="double">
        <color rgb="FF808080"/>
      </bottom>
      <diagonal/>
    </border>
    <border>
      <left style="double">
        <color rgb="FF808080"/>
      </left>
      <right style="double">
        <color rgb="FF808080"/>
      </right>
      <top/>
      <bottom style="double">
        <color rgb="FF808080"/>
      </bottom>
      <diagonal/>
    </border>
    <border>
      <left/>
      <right style="double">
        <color rgb="FF808080"/>
      </right>
      <top/>
      <bottom style="double">
        <color rgb="FF808080"/>
      </bottom>
      <diagonal/>
    </border>
    <border>
      <left/>
      <right/>
      <top style="double">
        <color theme="0" tint="-0.499984740745262"/>
      </top>
      <bottom/>
      <diagonal/>
    </border>
    <border>
      <left style="double">
        <color rgb="FF808080"/>
      </left>
      <right style="double">
        <color theme="0" tint="-0.499984740745262"/>
      </right>
      <top style="double">
        <color theme="0" tint="-0.499984740745262"/>
      </top>
      <bottom/>
      <diagonal/>
    </border>
    <border>
      <left style="double">
        <color rgb="FF808080"/>
      </left>
      <right style="double">
        <color theme="0" tint="-0.499984740745262"/>
      </right>
      <top/>
      <bottom style="double">
        <color theme="0" tint="-0.499984740745262"/>
      </bottom>
      <diagonal/>
    </border>
  </borders>
  <cellStyleXfs count="12">
    <xf numFmtId="0" fontId="0" fillId="0" borderId="0"/>
    <xf numFmtId="0" fontId="1" fillId="0" borderId="0"/>
    <xf numFmtId="9" fontId="2" fillId="0" borderId="0" applyFont="0" applyFill="0" applyBorder="0" applyAlignment="0" applyProtection="0"/>
    <xf numFmtId="0" fontId="7" fillId="3" borderId="0" applyFont="0" applyBorder="0" applyAlignment="0"/>
    <xf numFmtId="43" fontId="1" fillId="0" borderId="0" applyFont="0" applyFill="0" applyBorder="0" applyAlignment="0" applyProtection="0"/>
    <xf numFmtId="9"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cellStyleXfs>
  <cellXfs count="211">
    <xf numFmtId="0" fontId="0" fillId="0" borderId="0" xfId="0"/>
    <xf numFmtId="0" fontId="1" fillId="0" borderId="0" xfId="0" applyFont="1"/>
    <xf numFmtId="0" fontId="1" fillId="0" borderId="0" xfId="0" applyFont="1" applyAlignment="1">
      <alignment vertical="center" wrapText="1"/>
    </xf>
    <xf numFmtId="0" fontId="3" fillId="0" borderId="0" xfId="0" applyFont="1" applyAlignment="1">
      <alignment vertical="center"/>
    </xf>
    <xf numFmtId="0" fontId="3" fillId="0" borderId="0" xfId="0" applyFont="1" applyAlignment="1">
      <alignment horizontal="left" vertical="center" wrapText="1"/>
    </xf>
    <xf numFmtId="0" fontId="5" fillId="2" borderId="1" xfId="0" applyFont="1" applyFill="1" applyBorder="1" applyAlignment="1">
      <alignment horizontal="center" vertical="center" wrapText="1"/>
    </xf>
    <xf numFmtId="0" fontId="9" fillId="0" borderId="0" xfId="0" applyFont="1" applyAlignment="1">
      <alignment horizontal="right" vertical="top"/>
    </xf>
    <xf numFmtId="0" fontId="23" fillId="0" borderId="0" xfId="0" applyFont="1" applyAlignment="1">
      <alignment vertical="center"/>
    </xf>
    <xf numFmtId="0" fontId="24" fillId="0" borderId="0" xfId="0" applyFont="1" applyAlignment="1">
      <alignment vertical="center"/>
    </xf>
    <xf numFmtId="0" fontId="26" fillId="0" borderId="0" xfId="0" applyFont="1" applyAlignment="1">
      <alignment horizontal="justify" vertical="center" wrapText="1"/>
    </xf>
    <xf numFmtId="0" fontId="16" fillId="2" borderId="1" xfId="0" applyFont="1" applyFill="1" applyBorder="1" applyAlignment="1">
      <alignment horizontal="center" vertical="center" wrapText="1"/>
    </xf>
    <xf numFmtId="0" fontId="9" fillId="0" borderId="0" xfId="0" applyFont="1" applyAlignment="1">
      <alignment horizontal="right" vertical="top" wrapText="1"/>
    </xf>
    <xf numFmtId="2" fontId="22" fillId="0" borderId="0" xfId="0" applyNumberFormat="1" applyFont="1" applyAlignment="1">
      <alignment horizontal="center" vertical="center" wrapText="1"/>
    </xf>
    <xf numFmtId="0" fontId="5" fillId="0" borderId="10" xfId="0" applyFont="1" applyBorder="1" applyAlignment="1">
      <alignment horizontal="center" vertical="center" wrapText="1"/>
    </xf>
    <xf numFmtId="2" fontId="22" fillId="0" borderId="10" xfId="0" applyNumberFormat="1" applyFont="1" applyBorder="1" applyAlignment="1">
      <alignment horizontal="center" vertical="center" wrapText="1"/>
    </xf>
    <xf numFmtId="0" fontId="25" fillId="0" borderId="0" xfId="0" applyFont="1" applyAlignment="1">
      <alignment vertical="center" wrapText="1"/>
    </xf>
    <xf numFmtId="0" fontId="6" fillId="0" borderId="7" xfId="0" applyFont="1" applyBorder="1" applyAlignment="1">
      <alignment vertical="top"/>
    </xf>
    <xf numFmtId="0" fontId="6" fillId="0" borderId="8" xfId="0" applyFont="1" applyBorder="1" applyAlignment="1">
      <alignment vertical="top"/>
    </xf>
    <xf numFmtId="0" fontId="1" fillId="0" borderId="0" xfId="0" applyFont="1" applyAlignment="1">
      <alignment horizontal="center"/>
    </xf>
    <xf numFmtId="49" fontId="26" fillId="0" borderId="0" xfId="0" applyNumberFormat="1" applyFont="1" applyAlignment="1">
      <alignment vertical="center" wrapText="1"/>
    </xf>
    <xf numFmtId="0" fontId="26" fillId="0" borderId="0" xfId="0" applyFont="1" applyAlignment="1">
      <alignment vertical="center" wrapText="1"/>
    </xf>
    <xf numFmtId="1" fontId="10" fillId="2" borderId="10" xfId="0" applyNumberFormat="1" applyFont="1" applyFill="1" applyBorder="1" applyAlignment="1">
      <alignment horizontal="center" vertical="top" wrapText="1"/>
    </xf>
    <xf numFmtId="0" fontId="21" fillId="0" borderId="0" xfId="0" applyFont="1" applyAlignment="1">
      <alignment horizontal="right"/>
    </xf>
    <xf numFmtId="3" fontId="19" fillId="4" borderId="13" xfId="4" applyNumberFormat="1" applyFont="1" applyFill="1" applyBorder="1" applyAlignment="1">
      <alignment horizontal="center" vertical="center"/>
    </xf>
    <xf numFmtId="0" fontId="28" fillId="2" borderId="13" xfId="0" applyFont="1" applyFill="1" applyBorder="1" applyAlignment="1">
      <alignment horizontal="center" vertical="center" wrapText="1"/>
    </xf>
    <xf numFmtId="3" fontId="12" fillId="4" borderId="13" xfId="0" applyNumberFormat="1" applyFont="1" applyFill="1" applyBorder="1" applyAlignment="1">
      <alignment horizontal="center" vertical="center" wrapText="1"/>
    </xf>
    <xf numFmtId="0" fontId="1" fillId="6" borderId="0" xfId="0" applyFont="1" applyFill="1" applyAlignment="1">
      <alignment vertical="center"/>
    </xf>
    <xf numFmtId="0" fontId="1" fillId="0" borderId="0" xfId="0" applyFont="1" applyAlignment="1">
      <alignment vertical="center"/>
    </xf>
    <xf numFmtId="0" fontId="1" fillId="7" borderId="0" xfId="0" applyFont="1" applyFill="1" applyAlignment="1">
      <alignment vertical="center"/>
    </xf>
    <xf numFmtId="0" fontId="1" fillId="2" borderId="0" xfId="0" applyFont="1" applyFill="1" applyAlignment="1">
      <alignment vertical="center"/>
    </xf>
    <xf numFmtId="0" fontId="3" fillId="0" borderId="8" xfId="0" applyFont="1" applyBorder="1" applyAlignment="1">
      <alignment horizontal="center" vertical="center" wrapText="1"/>
    </xf>
    <xf numFmtId="0" fontId="16" fillId="2" borderId="13" xfId="0" applyFont="1" applyFill="1" applyBorder="1" applyAlignment="1">
      <alignment horizontal="center" vertical="center" wrapText="1"/>
    </xf>
    <xf numFmtId="0" fontId="12" fillId="4" borderId="4" xfId="0" applyFont="1" applyFill="1" applyBorder="1" applyAlignment="1">
      <alignment horizontal="center" vertical="center" wrapText="1"/>
    </xf>
    <xf numFmtId="3" fontId="17" fillId="4" borderId="1" xfId="5" applyNumberFormat="1" applyFont="1" applyFill="1" applyBorder="1" applyAlignment="1">
      <alignment horizontal="center" vertical="center" wrapText="1"/>
    </xf>
    <xf numFmtId="0" fontId="13" fillId="4" borderId="4" xfId="5" applyNumberFormat="1" applyFont="1" applyFill="1" applyBorder="1" applyAlignment="1">
      <alignment horizontal="center" vertical="center" wrapText="1"/>
    </xf>
    <xf numFmtId="0" fontId="13" fillId="4" borderId="4" xfId="5" applyNumberFormat="1" applyFont="1" applyFill="1" applyBorder="1" applyAlignment="1">
      <alignment horizontal="center" wrapText="1"/>
    </xf>
    <xf numFmtId="0" fontId="6" fillId="0" borderId="7" xfId="0" applyFont="1" applyBorder="1" applyAlignment="1">
      <alignment horizontal="center" vertical="center"/>
    </xf>
    <xf numFmtId="0" fontId="8" fillId="0" borderId="8" xfId="0" applyFont="1" applyBorder="1" applyAlignment="1">
      <alignment horizontal="center" vertical="center" wrapText="1"/>
    </xf>
    <xf numFmtId="0" fontId="14" fillId="0" borderId="8" xfId="0" applyFont="1" applyBorder="1" applyAlignment="1">
      <alignment horizontal="center" vertical="center" wrapText="1"/>
    </xf>
    <xf numFmtId="0" fontId="11" fillId="0" borderId="8" xfId="0" applyFont="1" applyBorder="1" applyAlignment="1">
      <alignment horizontal="center" vertical="center" wrapText="1"/>
    </xf>
    <xf numFmtId="9" fontId="21" fillId="0" borderId="8" xfId="5" applyFont="1" applyFill="1" applyBorder="1" applyAlignment="1">
      <alignment horizontal="center" vertical="center"/>
    </xf>
    <xf numFmtId="3" fontId="18" fillId="0" borderId="8" xfId="5" applyNumberFormat="1" applyFont="1" applyFill="1" applyBorder="1" applyAlignment="1">
      <alignment horizontal="center" vertical="center" wrapText="1"/>
    </xf>
    <xf numFmtId="0" fontId="30" fillId="2" borderId="13" xfId="0" applyFont="1" applyFill="1" applyBorder="1" applyAlignment="1">
      <alignment horizontal="center" vertical="center" wrapText="1"/>
    </xf>
    <xf numFmtId="3" fontId="5" fillId="2" borderId="13" xfId="4" applyNumberFormat="1" applyFont="1" applyFill="1" applyBorder="1" applyAlignment="1">
      <alignment horizontal="center" vertical="center"/>
    </xf>
    <xf numFmtId="0" fontId="6" fillId="0" borderId="0" xfId="0" applyFont="1" applyAlignment="1">
      <alignment vertical="center"/>
    </xf>
    <xf numFmtId="0" fontId="6" fillId="0" borderId="12" xfId="0" applyFont="1" applyBorder="1" applyAlignment="1">
      <alignment vertical="center"/>
    </xf>
    <xf numFmtId="0" fontId="6" fillId="0" borderId="0" xfId="0" applyFont="1" applyAlignment="1">
      <alignment horizontal="center" vertical="center"/>
    </xf>
    <xf numFmtId="0" fontId="8" fillId="0" borderId="0" xfId="0" applyFont="1" applyAlignment="1">
      <alignment horizontal="center" vertical="center" wrapText="1"/>
    </xf>
    <xf numFmtId="0" fontId="14" fillId="0" borderId="0" xfId="0" applyFont="1" applyAlignment="1">
      <alignment horizontal="center" vertical="center" wrapText="1"/>
    </xf>
    <xf numFmtId="0" fontId="12" fillId="0" borderId="0" xfId="0" applyFont="1" applyAlignment="1">
      <alignment horizontal="center" vertical="center" wrapText="1"/>
    </xf>
    <xf numFmtId="0" fontId="15" fillId="0" borderId="0" xfId="0" applyFont="1" applyAlignment="1">
      <alignment horizontal="center" vertical="center" wrapText="1"/>
    </xf>
    <xf numFmtId="9" fontId="20" fillId="0" borderId="0" xfId="4" applyNumberFormat="1" applyFont="1" applyFill="1" applyBorder="1" applyAlignment="1">
      <alignment horizontal="center" vertical="center"/>
    </xf>
    <xf numFmtId="3" fontId="12" fillId="0" borderId="0" xfId="0" applyNumberFormat="1" applyFont="1" applyAlignment="1">
      <alignment horizontal="center" vertical="center" wrapText="1"/>
    </xf>
    <xf numFmtId="3" fontId="5" fillId="0" borderId="0" xfId="4" applyNumberFormat="1" applyFont="1" applyFill="1" applyBorder="1" applyAlignment="1">
      <alignment horizontal="center" vertical="center"/>
    </xf>
    <xf numFmtId="9" fontId="22" fillId="0" borderId="0" xfId="5" applyFont="1" applyFill="1" applyBorder="1" applyAlignment="1">
      <alignment horizontal="center" vertical="center" wrapText="1"/>
    </xf>
    <xf numFmtId="0" fontId="31" fillId="0" borderId="0" xfId="0" applyFont="1" applyAlignment="1">
      <alignment horizontal="left" vertical="top" wrapText="1"/>
    </xf>
    <xf numFmtId="0" fontId="6" fillId="0" borderId="0" xfId="0" applyFont="1" applyAlignment="1">
      <alignment horizontal="left" vertical="top"/>
    </xf>
    <xf numFmtId="0" fontId="17" fillId="0" borderId="0" xfId="0" applyFont="1" applyAlignment="1">
      <alignment wrapText="1"/>
    </xf>
    <xf numFmtId="0" fontId="9" fillId="0" borderId="0" xfId="0" applyFont="1" applyAlignment="1">
      <alignment vertical="center" wrapText="1"/>
    </xf>
    <xf numFmtId="0" fontId="33" fillId="0" borderId="0" xfId="0" applyFont="1" applyAlignment="1">
      <alignment horizontal="right" vertical="top" wrapText="1"/>
    </xf>
    <xf numFmtId="0" fontId="33" fillId="0" borderId="0" xfId="0" applyFont="1" applyAlignment="1">
      <alignment horizontal="center" vertical="center" wrapText="1"/>
    </xf>
    <xf numFmtId="49" fontId="33" fillId="0" borderId="0" xfId="0" applyNumberFormat="1" applyFont="1" applyAlignment="1">
      <alignment horizontal="right" vertical="center" wrapText="1"/>
    </xf>
    <xf numFmtId="0" fontId="34" fillId="0" borderId="0" xfId="0" applyFont="1"/>
    <xf numFmtId="0" fontId="33" fillId="0" borderId="0" xfId="0" applyFont="1" applyAlignment="1">
      <alignment horizontal="right" vertical="center"/>
    </xf>
    <xf numFmtId="0" fontId="35" fillId="11" borderId="29" xfId="0" applyFont="1" applyFill="1" applyBorder="1" applyAlignment="1">
      <alignment horizontal="center" vertical="center"/>
    </xf>
    <xf numFmtId="0" fontId="35" fillId="11" borderId="30" xfId="0" applyFont="1" applyFill="1" applyBorder="1" applyAlignment="1">
      <alignment horizontal="center" vertical="center"/>
    </xf>
    <xf numFmtId="0" fontId="36" fillId="12" borderId="31" xfId="0" applyFont="1" applyFill="1" applyBorder="1" applyAlignment="1">
      <alignment horizontal="center" vertical="center"/>
    </xf>
    <xf numFmtId="0" fontId="36" fillId="12" borderId="32" xfId="0" applyFont="1" applyFill="1" applyBorder="1" applyAlignment="1">
      <alignment horizontal="center" vertical="center"/>
    </xf>
    <xf numFmtId="0" fontId="36" fillId="12" borderId="29" xfId="0" applyFont="1" applyFill="1" applyBorder="1" applyAlignment="1">
      <alignment horizontal="center" vertical="center"/>
    </xf>
    <xf numFmtId="0" fontId="36" fillId="12" borderId="30" xfId="0" applyFont="1" applyFill="1" applyBorder="1" applyAlignment="1">
      <alignment horizontal="center" vertical="center"/>
    </xf>
    <xf numFmtId="165" fontId="19" fillId="4" borderId="13" xfId="4" applyNumberFormat="1" applyFont="1" applyFill="1" applyBorder="1" applyAlignment="1">
      <alignment horizontal="center" vertical="center"/>
    </xf>
    <xf numFmtId="165" fontId="5" fillId="2" borderId="13" xfId="4" applyNumberFormat="1" applyFont="1" applyFill="1" applyBorder="1" applyAlignment="1">
      <alignment horizontal="center" vertical="center"/>
    </xf>
    <xf numFmtId="3" fontId="5" fillId="0" borderId="0" xfId="4" applyNumberFormat="1" applyFont="1" applyAlignment="1">
      <alignment horizontal="center" vertical="center"/>
    </xf>
    <xf numFmtId="0" fontId="19" fillId="4" borderId="13" xfId="4" applyNumberFormat="1" applyFont="1" applyFill="1" applyBorder="1" applyAlignment="1">
      <alignment horizontal="center" vertical="center"/>
    </xf>
    <xf numFmtId="0" fontId="5" fillId="2" borderId="13" xfId="4" applyNumberFormat="1" applyFont="1" applyFill="1" applyBorder="1" applyAlignment="1">
      <alignment horizontal="center" vertical="center"/>
    </xf>
    <xf numFmtId="3" fontId="35" fillId="11" borderId="29" xfId="0" applyNumberFormat="1" applyFont="1" applyFill="1" applyBorder="1" applyAlignment="1">
      <alignment horizontal="center" vertical="center"/>
    </xf>
    <xf numFmtId="3" fontId="36" fillId="12" borderId="31" xfId="0" applyNumberFormat="1" applyFont="1" applyFill="1" applyBorder="1" applyAlignment="1">
      <alignment horizontal="center" vertical="center"/>
    </xf>
    <xf numFmtId="0" fontId="14" fillId="0" borderId="13" xfId="0" applyFont="1" applyBorder="1" applyAlignment="1">
      <alignment horizontal="center" vertical="center" wrapText="1"/>
    </xf>
    <xf numFmtId="0" fontId="6" fillId="0" borderId="13" xfId="0" applyFont="1" applyBorder="1" applyAlignment="1">
      <alignment horizontal="center" vertical="center"/>
    </xf>
    <xf numFmtId="0" fontId="8" fillId="0" borderId="13" xfId="0" applyFont="1" applyBorder="1" applyAlignment="1">
      <alignment horizontal="center" vertical="center" wrapText="1"/>
    </xf>
    <xf numFmtId="0" fontId="12" fillId="0" borderId="13" xfId="0" applyFont="1" applyBorder="1" applyAlignment="1">
      <alignment horizontal="center" vertical="center" wrapText="1"/>
    </xf>
    <xf numFmtId="0" fontId="15" fillId="0" borderId="13" xfId="0" applyFont="1" applyBorder="1" applyAlignment="1">
      <alignment horizontal="center" vertical="center" wrapText="1"/>
    </xf>
    <xf numFmtId="9" fontId="20" fillId="0" borderId="13" xfId="4" applyNumberFormat="1" applyFont="1" applyFill="1" applyBorder="1" applyAlignment="1">
      <alignment horizontal="center" vertical="center"/>
    </xf>
    <xf numFmtId="0" fontId="36" fillId="13" borderId="31" xfId="0" applyFont="1" applyFill="1" applyBorder="1"/>
    <xf numFmtId="0" fontId="36" fillId="13" borderId="32" xfId="0" applyFont="1" applyFill="1" applyBorder="1"/>
    <xf numFmtId="0" fontId="4" fillId="2" borderId="15" xfId="0" applyFont="1" applyFill="1" applyBorder="1" applyAlignment="1">
      <alignment horizontal="center" vertical="center"/>
    </xf>
    <xf numFmtId="2" fontId="4" fillId="10" borderId="15" xfId="0" applyNumberFormat="1" applyFont="1" applyFill="1" applyBorder="1" applyAlignment="1">
      <alignment horizontal="center" vertical="center" wrapText="1"/>
    </xf>
    <xf numFmtId="0" fontId="4" fillId="9" borderId="15" xfId="0" applyFont="1" applyFill="1" applyBorder="1" applyAlignment="1">
      <alignment horizontal="center" vertical="center"/>
    </xf>
    <xf numFmtId="0" fontId="4" fillId="2" borderId="33" xfId="0" applyFont="1" applyFill="1" applyBorder="1" applyAlignment="1">
      <alignment horizontal="center" vertical="center"/>
    </xf>
    <xf numFmtId="2" fontId="4" fillId="10" borderId="0" xfId="0" applyNumberFormat="1" applyFont="1" applyFill="1" applyAlignment="1">
      <alignment horizontal="center" vertical="center" wrapText="1"/>
    </xf>
    <xf numFmtId="0" fontId="4" fillId="9" borderId="0" xfId="0" applyFont="1" applyFill="1" applyAlignment="1">
      <alignment horizontal="center" vertical="center"/>
    </xf>
    <xf numFmtId="0" fontId="37" fillId="0" borderId="0" xfId="0" applyFont="1" applyAlignment="1">
      <alignment horizontal="center" vertical="center"/>
    </xf>
    <xf numFmtId="0" fontId="38" fillId="4" borderId="0" xfId="0" applyFont="1" applyFill="1" applyAlignment="1">
      <alignment horizontal="center" vertical="center"/>
    </xf>
    <xf numFmtId="0" fontId="9" fillId="4" borderId="0" xfId="0" applyFont="1" applyFill="1" applyAlignment="1">
      <alignment horizontal="center" vertical="center" wrapText="1"/>
    </xf>
    <xf numFmtId="0" fontId="38" fillId="0" borderId="0" xfId="0" applyFont="1" applyAlignment="1">
      <alignment horizontal="center" vertical="center" wrapText="1"/>
    </xf>
    <xf numFmtId="0" fontId="9" fillId="4" borderId="0" xfId="0" applyFont="1" applyFill="1" applyAlignment="1">
      <alignment horizontal="center" vertical="center"/>
    </xf>
    <xf numFmtId="49" fontId="19" fillId="4" borderId="13" xfId="4" applyNumberFormat="1" applyFont="1" applyFill="1" applyBorder="1" applyAlignment="1">
      <alignment horizontal="center" vertical="center"/>
    </xf>
    <xf numFmtId="49" fontId="5" fillId="2" borderId="13" xfId="4" applyNumberFormat="1" applyFont="1" applyFill="1" applyBorder="1" applyAlignment="1">
      <alignment horizontal="center" vertical="center"/>
    </xf>
    <xf numFmtId="3" fontId="36" fillId="12" borderId="29" xfId="0" applyNumberFormat="1" applyFont="1" applyFill="1" applyBorder="1" applyAlignment="1">
      <alignment horizontal="center" vertical="center"/>
    </xf>
    <xf numFmtId="3" fontId="35" fillId="11" borderId="29" xfId="0" applyNumberFormat="1" applyFont="1" applyFill="1" applyBorder="1" applyAlignment="1">
      <alignment horizontal="center" vertical="center" wrapText="1"/>
    </xf>
    <xf numFmtId="3" fontId="35" fillId="11" borderId="30" xfId="0" applyNumberFormat="1" applyFont="1" applyFill="1" applyBorder="1" applyAlignment="1">
      <alignment horizontal="center" vertical="center" wrapText="1"/>
    </xf>
    <xf numFmtId="0" fontId="35" fillId="11" borderId="30" xfId="0" applyFont="1" applyFill="1" applyBorder="1" applyAlignment="1">
      <alignment horizontal="center" vertical="center" wrapText="1"/>
    </xf>
    <xf numFmtId="3" fontId="36" fillId="12" borderId="31" xfId="0" applyNumberFormat="1" applyFont="1" applyFill="1" applyBorder="1" applyAlignment="1">
      <alignment horizontal="center" vertical="center" wrapText="1"/>
    </xf>
    <xf numFmtId="3" fontId="36" fillId="12" borderId="32" xfId="0" applyNumberFormat="1" applyFont="1" applyFill="1" applyBorder="1" applyAlignment="1">
      <alignment horizontal="center" vertical="center" wrapText="1"/>
    </xf>
    <xf numFmtId="0" fontId="36" fillId="12" borderId="32" xfId="0" applyFont="1" applyFill="1" applyBorder="1" applyAlignment="1">
      <alignment horizontal="center" vertical="center" wrapText="1"/>
    </xf>
    <xf numFmtId="3" fontId="35" fillId="11" borderId="30" xfId="0" applyNumberFormat="1" applyFont="1" applyFill="1" applyBorder="1" applyAlignment="1">
      <alignment horizontal="center" vertical="center"/>
    </xf>
    <xf numFmtId="3" fontId="36" fillId="12" borderId="32" xfId="0" applyNumberFormat="1" applyFont="1" applyFill="1" applyBorder="1" applyAlignment="1">
      <alignment horizontal="center" vertical="center"/>
    </xf>
    <xf numFmtId="0" fontId="33" fillId="11" borderId="29" xfId="0" applyFont="1" applyFill="1" applyBorder="1" applyAlignment="1">
      <alignment horizontal="center" vertical="center"/>
    </xf>
    <xf numFmtId="0" fontId="33" fillId="11" borderId="30" xfId="0" applyFont="1" applyFill="1" applyBorder="1" applyAlignment="1">
      <alignment horizontal="center" vertical="center"/>
    </xf>
    <xf numFmtId="0" fontId="39" fillId="11" borderId="30" xfId="0" applyFont="1" applyFill="1" applyBorder="1" applyAlignment="1">
      <alignment horizontal="center" vertical="center"/>
    </xf>
    <xf numFmtId="0" fontId="5" fillId="2" borderId="11" xfId="0" applyFont="1" applyFill="1" applyBorder="1" applyAlignment="1">
      <alignment horizontal="center" vertical="center" wrapText="1"/>
    </xf>
    <xf numFmtId="9" fontId="22" fillId="8" borderId="10" xfId="2" applyFont="1" applyFill="1" applyBorder="1" applyAlignment="1">
      <alignment horizontal="center" vertical="center" wrapText="1"/>
    </xf>
    <xf numFmtId="0" fontId="33" fillId="0" borderId="0" xfId="0" applyFont="1" applyAlignment="1">
      <alignment horizontal="right" vertical="top" wrapText="1"/>
    </xf>
    <xf numFmtId="0" fontId="33" fillId="0" borderId="0" xfId="0" applyFont="1" applyAlignment="1">
      <alignment horizontal="right" vertical="center" wrapText="1"/>
    </xf>
    <xf numFmtId="0" fontId="6" fillId="0" borderId="7" xfId="0" applyFont="1" applyBorder="1" applyAlignment="1">
      <alignment horizontal="left" vertical="top"/>
    </xf>
    <xf numFmtId="0" fontId="6" fillId="0" borderId="8" xfId="0" applyFont="1" applyBorder="1" applyAlignment="1">
      <alignment horizontal="left" vertical="top"/>
    </xf>
    <xf numFmtId="0" fontId="6" fillId="0" borderId="2" xfId="0" applyFont="1" applyBorder="1" applyAlignment="1">
      <alignment horizontal="center" vertical="center"/>
    </xf>
    <xf numFmtId="0" fontId="6" fillId="0" borderId="3" xfId="0" applyFont="1" applyBorder="1" applyAlignment="1">
      <alignment horizontal="center" vertical="center"/>
    </xf>
    <xf numFmtId="9" fontId="20" fillId="0" borderId="2" xfId="4" applyNumberFormat="1" applyFont="1" applyFill="1" applyBorder="1" applyAlignment="1">
      <alignment horizontal="center" vertical="center"/>
    </xf>
    <xf numFmtId="9" fontId="20" fillId="0" borderId="3" xfId="4" applyNumberFormat="1" applyFont="1" applyFill="1" applyBorder="1" applyAlignment="1">
      <alignment horizontal="center" vertical="center"/>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14" fillId="0" borderId="2" xfId="0" applyFont="1" applyBorder="1" applyAlignment="1">
      <alignment horizontal="center" vertical="center" wrapText="1"/>
    </xf>
    <xf numFmtId="0" fontId="14" fillId="0" borderId="3"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3" xfId="0" applyFont="1" applyBorder="1" applyAlignment="1">
      <alignment horizontal="center" vertical="center" wrapText="1"/>
    </xf>
    <xf numFmtId="0" fontId="27" fillId="5" borderId="0" xfId="0" applyFont="1" applyFill="1" applyAlignment="1">
      <alignment horizontal="center" vertical="center"/>
    </xf>
    <xf numFmtId="0" fontId="6" fillId="0" borderId="4" xfId="0" applyFont="1" applyBorder="1" applyAlignment="1">
      <alignment horizontal="left" vertical="top"/>
    </xf>
    <xf numFmtId="0" fontId="6" fillId="0" borderId="5" xfId="0" applyFont="1" applyBorder="1" applyAlignment="1">
      <alignment horizontal="left" vertical="top"/>
    </xf>
    <xf numFmtId="0" fontId="3" fillId="0" borderId="9" xfId="0" applyFont="1" applyBorder="1" applyAlignment="1">
      <alignment horizontal="center" vertical="center" wrapText="1"/>
    </xf>
    <xf numFmtId="0" fontId="3" fillId="0" borderId="8" xfId="0" applyFont="1" applyBorder="1" applyAlignment="1">
      <alignment horizontal="center" vertical="center" wrapText="1"/>
    </xf>
    <xf numFmtId="0" fontId="15" fillId="0" borderId="2" xfId="0" applyFont="1" applyBorder="1" applyAlignment="1">
      <alignment horizontal="center" vertical="center" wrapText="1"/>
    </xf>
    <xf numFmtId="0" fontId="15" fillId="0" borderId="3" xfId="0" applyFont="1" applyBorder="1" applyAlignment="1">
      <alignment horizontal="center" vertical="center" wrapText="1"/>
    </xf>
    <xf numFmtId="0" fontId="12" fillId="0" borderId="2" xfId="0" applyFont="1" applyBorder="1" applyAlignment="1">
      <alignment horizontal="center" vertical="center" wrapText="1"/>
    </xf>
    <xf numFmtId="0" fontId="12" fillId="0" borderId="3" xfId="0" applyFont="1" applyBorder="1" applyAlignment="1">
      <alignment horizontal="center" vertical="center" wrapText="1"/>
    </xf>
    <xf numFmtId="0" fontId="4" fillId="2" borderId="4" xfId="0" applyFont="1" applyFill="1" applyBorder="1" applyAlignment="1">
      <alignment horizontal="center" vertical="center"/>
    </xf>
    <xf numFmtId="0" fontId="4" fillId="2" borderId="5" xfId="0" applyFont="1" applyFill="1" applyBorder="1" applyAlignment="1">
      <alignment horizontal="center" vertical="center"/>
    </xf>
    <xf numFmtId="0" fontId="4" fillId="2" borderId="6" xfId="0" applyFont="1" applyFill="1" applyBorder="1" applyAlignment="1">
      <alignment horizontal="center" vertical="center"/>
    </xf>
    <xf numFmtId="0" fontId="27" fillId="2" borderId="0" xfId="0" applyFont="1" applyFill="1" applyAlignment="1">
      <alignment horizontal="center" vertical="center"/>
    </xf>
    <xf numFmtId="0" fontId="16" fillId="2" borderId="2" xfId="0" applyFont="1" applyFill="1" applyBorder="1" applyAlignment="1">
      <alignment horizontal="center" vertical="center" textRotation="90"/>
    </xf>
    <xf numFmtId="0" fontId="16" fillId="2" borderId="11" xfId="0" applyFont="1" applyFill="1" applyBorder="1" applyAlignment="1">
      <alignment horizontal="center" vertical="center" textRotation="90"/>
    </xf>
    <xf numFmtId="0" fontId="16" fillId="2" borderId="3" xfId="0" applyFont="1" applyFill="1" applyBorder="1" applyAlignment="1">
      <alignment horizontal="center" vertical="center" textRotation="90"/>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10" xfId="0" applyFont="1" applyBorder="1" applyAlignment="1">
      <alignment horizontal="left" vertical="top"/>
    </xf>
    <xf numFmtId="0" fontId="6" fillId="0" borderId="0" xfId="0" applyFont="1" applyAlignment="1">
      <alignment horizontal="left" vertical="top"/>
    </xf>
    <xf numFmtId="0" fontId="9" fillId="0" borderId="0" xfId="0" applyFont="1" applyAlignment="1">
      <alignment horizontal="right" vertical="top" wrapText="1"/>
    </xf>
    <xf numFmtId="0" fontId="26" fillId="0" borderId="0" xfId="0" applyFont="1" applyAlignment="1">
      <alignment horizontal="center" vertical="center" wrapText="1"/>
    </xf>
    <xf numFmtId="0" fontId="9" fillId="0" borderId="0" xfId="0" applyFont="1" applyAlignment="1">
      <alignment horizontal="right" vertical="center" wrapText="1"/>
    </xf>
    <xf numFmtId="0" fontId="16" fillId="2" borderId="13" xfId="0" applyFont="1" applyFill="1" applyBorder="1" applyAlignment="1">
      <alignment horizontal="center" vertical="center" textRotation="90"/>
    </xf>
    <xf numFmtId="0" fontId="4" fillId="2" borderId="13" xfId="0" applyFont="1" applyFill="1" applyBorder="1" applyAlignment="1">
      <alignment horizontal="center" vertical="center"/>
    </xf>
    <xf numFmtId="0" fontId="16" fillId="2" borderId="13" xfId="0" applyFont="1" applyFill="1" applyBorder="1" applyAlignment="1">
      <alignment horizontal="center" vertical="center" wrapText="1"/>
    </xf>
    <xf numFmtId="0" fontId="10" fillId="2" borderId="14" xfId="0" applyFont="1" applyFill="1" applyBorder="1" applyAlignment="1">
      <alignment horizontal="center" vertical="center"/>
    </xf>
    <xf numFmtId="0" fontId="10" fillId="2" borderId="15" xfId="0" applyFont="1" applyFill="1" applyBorder="1" applyAlignment="1">
      <alignment horizontal="center" vertical="center"/>
    </xf>
    <xf numFmtId="0" fontId="10" fillId="2" borderId="16" xfId="0" applyFont="1" applyFill="1" applyBorder="1" applyAlignment="1">
      <alignment horizontal="center" vertical="center"/>
    </xf>
    <xf numFmtId="0" fontId="1" fillId="0" borderId="14" xfId="0" applyFont="1" applyBorder="1" applyAlignment="1">
      <alignment horizontal="center"/>
    </xf>
    <xf numFmtId="0" fontId="1" fillId="0" borderId="15" xfId="0" applyFont="1" applyBorder="1" applyAlignment="1">
      <alignment horizontal="center"/>
    </xf>
    <xf numFmtId="0" fontId="1" fillId="0" borderId="16" xfId="0" applyFont="1" applyBorder="1" applyAlignment="1">
      <alignment horizontal="center"/>
    </xf>
    <xf numFmtId="0" fontId="4" fillId="2" borderId="14" xfId="0" applyFont="1" applyFill="1" applyBorder="1" applyAlignment="1">
      <alignment horizontal="center" vertical="center"/>
    </xf>
    <xf numFmtId="0" fontId="4" fillId="2" borderId="15" xfId="0" applyFont="1" applyFill="1" applyBorder="1" applyAlignment="1">
      <alignment horizontal="center" vertical="center"/>
    </xf>
    <xf numFmtId="2" fontId="4" fillId="10" borderId="14" xfId="0" applyNumberFormat="1" applyFont="1" applyFill="1" applyBorder="1" applyAlignment="1">
      <alignment horizontal="center" vertical="center" wrapText="1"/>
    </xf>
    <xf numFmtId="2" fontId="4" fillId="10" borderId="15" xfId="0" applyNumberFormat="1" applyFont="1" applyFill="1" applyBorder="1" applyAlignment="1">
      <alignment horizontal="center" vertical="center" wrapText="1"/>
    </xf>
    <xf numFmtId="0" fontId="4" fillId="9" borderId="14" xfId="0" applyFont="1" applyFill="1" applyBorder="1" applyAlignment="1">
      <alignment horizontal="center" vertical="center"/>
    </xf>
    <xf numFmtId="0" fontId="4" fillId="9" borderId="15" xfId="0" applyFont="1" applyFill="1" applyBorder="1" applyAlignment="1">
      <alignment horizontal="center" vertical="center"/>
    </xf>
    <xf numFmtId="0" fontId="14" fillId="0" borderId="13" xfId="0" applyFont="1" applyBorder="1" applyAlignment="1">
      <alignment horizontal="center" vertical="center" wrapText="1"/>
    </xf>
    <xf numFmtId="0" fontId="6" fillId="0" borderId="13" xfId="0" applyFont="1" applyBorder="1" applyAlignment="1">
      <alignment horizontal="center" vertical="center"/>
    </xf>
    <xf numFmtId="164" fontId="22" fillId="4" borderId="13" xfId="5" applyNumberFormat="1" applyFont="1" applyFill="1" applyBorder="1" applyAlignment="1">
      <alignment horizontal="center" vertical="center" wrapText="1"/>
    </xf>
    <xf numFmtId="0" fontId="8" fillId="0" borderId="13" xfId="0" applyFont="1" applyBorder="1" applyAlignment="1">
      <alignment horizontal="center" vertical="center" wrapText="1"/>
    </xf>
    <xf numFmtId="0" fontId="12" fillId="0" borderId="13" xfId="0" applyFont="1" applyBorder="1" applyAlignment="1">
      <alignment horizontal="center" vertical="center" wrapText="1"/>
    </xf>
    <xf numFmtId="0" fontId="15" fillId="0" borderId="13" xfId="0" applyFont="1" applyBorder="1" applyAlignment="1">
      <alignment horizontal="center" vertical="center" wrapText="1"/>
    </xf>
    <xf numFmtId="9" fontId="20" fillId="0" borderId="13" xfId="4" applyNumberFormat="1" applyFont="1" applyFill="1" applyBorder="1" applyAlignment="1">
      <alignment horizontal="center" vertical="center"/>
    </xf>
    <xf numFmtId="0" fontId="1" fillId="0" borderId="25" xfId="0" applyFont="1" applyBorder="1" applyAlignment="1">
      <alignment horizontal="center" vertical="center" wrapText="1"/>
    </xf>
    <xf numFmtId="0" fontId="1" fillId="0" borderId="24" xfId="0" applyFont="1" applyBorder="1" applyAlignment="1">
      <alignment horizontal="center" vertical="center" wrapText="1"/>
    </xf>
    <xf numFmtId="0" fontId="1" fillId="0" borderId="20" xfId="0" applyFont="1" applyBorder="1" applyAlignment="1">
      <alignment horizontal="center" vertical="center" wrapText="1"/>
    </xf>
    <xf numFmtId="0" fontId="1" fillId="0" borderId="22" xfId="0" applyFont="1" applyBorder="1" applyAlignment="1">
      <alignment horizontal="center" vertical="center" wrapText="1"/>
    </xf>
    <xf numFmtId="0" fontId="1" fillId="0" borderId="23" xfId="0" applyFont="1" applyBorder="1" applyAlignment="1">
      <alignment horizontal="center" vertical="center" wrapText="1"/>
    </xf>
    <xf numFmtId="0" fontId="1" fillId="0" borderId="21" xfId="0" applyFont="1" applyBorder="1" applyAlignment="1">
      <alignment horizontal="center" vertical="center" wrapText="1"/>
    </xf>
    <xf numFmtId="0" fontId="9" fillId="0" borderId="0" xfId="0" applyFont="1" applyAlignment="1">
      <alignment horizontal="center" vertical="center"/>
    </xf>
    <xf numFmtId="0" fontId="4" fillId="2" borderId="18" xfId="0" applyFont="1" applyFill="1" applyBorder="1" applyAlignment="1">
      <alignment horizontal="center" vertical="center"/>
    </xf>
    <xf numFmtId="0" fontId="4" fillId="2" borderId="19" xfId="0" applyFont="1" applyFill="1" applyBorder="1" applyAlignment="1">
      <alignment horizontal="center" vertical="center"/>
    </xf>
    <xf numFmtId="0" fontId="28" fillId="2" borderId="18" xfId="0" applyFont="1" applyFill="1" applyBorder="1" applyAlignment="1">
      <alignment horizontal="center" vertical="center"/>
    </xf>
    <xf numFmtId="0" fontId="28" fillId="2" borderId="19" xfId="0" applyFont="1" applyFill="1" applyBorder="1" applyAlignment="1">
      <alignment horizontal="center" vertical="center"/>
    </xf>
    <xf numFmtId="0" fontId="28" fillId="2" borderId="17" xfId="0" applyFont="1" applyFill="1" applyBorder="1" applyAlignment="1">
      <alignment horizontal="center" vertical="center"/>
    </xf>
    <xf numFmtId="164" fontId="22" fillId="4" borderId="26" xfId="5" applyNumberFormat="1" applyFont="1" applyFill="1" applyBorder="1" applyAlignment="1">
      <alignment horizontal="center" vertical="center" wrapText="1"/>
    </xf>
    <xf numFmtId="164" fontId="22" fillId="4" borderId="28" xfId="5" applyNumberFormat="1" applyFont="1" applyFill="1" applyBorder="1" applyAlignment="1">
      <alignment horizontal="center" vertical="center" wrapText="1"/>
    </xf>
    <xf numFmtId="0" fontId="16" fillId="2" borderId="26" xfId="0" applyFont="1" applyFill="1" applyBorder="1" applyAlignment="1">
      <alignment horizontal="center" vertical="center" wrapText="1"/>
    </xf>
    <xf numFmtId="0" fontId="16" fillId="2" borderId="27" xfId="0" applyFont="1" applyFill="1" applyBorder="1" applyAlignment="1">
      <alignment horizontal="center" vertical="center" wrapText="1"/>
    </xf>
    <xf numFmtId="0" fontId="16" fillId="2" borderId="28" xfId="0" applyFont="1" applyFill="1" applyBorder="1" applyAlignment="1">
      <alignment horizontal="center" vertical="center" wrapText="1"/>
    </xf>
    <xf numFmtId="164" fontId="22" fillId="2" borderId="26" xfId="5" applyNumberFormat="1" applyFont="1" applyFill="1" applyBorder="1" applyAlignment="1">
      <alignment horizontal="center" vertical="center" wrapText="1"/>
    </xf>
    <xf numFmtId="164" fontId="22" fillId="2" borderId="28" xfId="5" applyNumberFormat="1" applyFont="1" applyFill="1" applyBorder="1" applyAlignment="1">
      <alignment horizontal="center" vertical="center" wrapText="1"/>
    </xf>
    <xf numFmtId="164" fontId="22" fillId="4" borderId="34" xfId="5" applyNumberFormat="1" applyFont="1" applyFill="1" applyBorder="1" applyAlignment="1">
      <alignment horizontal="center" vertical="center" wrapText="1"/>
    </xf>
    <xf numFmtId="164" fontId="22" fillId="4" borderId="35" xfId="5" applyNumberFormat="1" applyFont="1" applyFill="1" applyBorder="1" applyAlignment="1">
      <alignment horizontal="center" vertical="center" wrapText="1"/>
    </xf>
    <xf numFmtId="0" fontId="9" fillId="0" borderId="0" xfId="0" applyFont="1" applyAlignment="1">
      <alignment horizontal="center" vertical="center" wrapText="1"/>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6" fillId="0" borderId="16" xfId="0" applyFont="1" applyBorder="1" applyAlignment="1">
      <alignment horizontal="center" vertical="center"/>
    </xf>
    <xf numFmtId="0" fontId="6" fillId="0" borderId="26" xfId="0" applyFont="1" applyBorder="1" applyAlignment="1">
      <alignment horizontal="center" vertical="center"/>
    </xf>
    <xf numFmtId="0" fontId="6" fillId="0" borderId="28" xfId="0" applyFont="1" applyBorder="1" applyAlignment="1">
      <alignment horizontal="center" vertical="center"/>
    </xf>
    <xf numFmtId="0" fontId="8" fillId="0" borderId="26" xfId="0" applyFont="1" applyBorder="1" applyAlignment="1">
      <alignment horizontal="center" vertical="center" wrapText="1"/>
    </xf>
    <xf numFmtId="0" fontId="8" fillId="0" borderId="28" xfId="0" applyFont="1" applyBorder="1" applyAlignment="1">
      <alignment horizontal="center" vertical="center" wrapText="1"/>
    </xf>
    <xf numFmtId="0" fontId="14" fillId="0" borderId="26" xfId="0" applyFont="1" applyBorder="1" applyAlignment="1">
      <alignment horizontal="center" vertical="center" wrapText="1"/>
    </xf>
    <xf numFmtId="0" fontId="14" fillId="0" borderId="28" xfId="0" applyFont="1" applyBorder="1" applyAlignment="1">
      <alignment horizontal="center" vertical="center" wrapText="1"/>
    </xf>
    <xf numFmtId="0" fontId="12" fillId="0" borderId="26" xfId="0" applyFont="1" applyBorder="1" applyAlignment="1">
      <alignment horizontal="center" vertical="center" wrapText="1"/>
    </xf>
    <xf numFmtId="0" fontId="12" fillId="0" borderId="28" xfId="0" applyFont="1" applyBorder="1" applyAlignment="1">
      <alignment horizontal="center" vertical="center" wrapText="1"/>
    </xf>
    <xf numFmtId="0" fontId="15" fillId="0" borderId="26" xfId="0" applyFont="1" applyBorder="1" applyAlignment="1">
      <alignment horizontal="center" vertical="center" wrapText="1"/>
    </xf>
    <xf numFmtId="0" fontId="15" fillId="0" borderId="28" xfId="0" applyFont="1" applyBorder="1" applyAlignment="1">
      <alignment horizontal="center" vertical="center" wrapText="1"/>
    </xf>
    <xf numFmtId="9" fontId="20" fillId="0" borderId="26" xfId="4" applyNumberFormat="1" applyFont="1" applyFill="1" applyBorder="1" applyAlignment="1">
      <alignment horizontal="center" vertical="center"/>
    </xf>
    <xf numFmtId="9" fontId="20" fillId="0" borderId="28" xfId="4" applyNumberFormat="1" applyFont="1" applyFill="1" applyBorder="1" applyAlignment="1">
      <alignment horizontal="center" vertical="center"/>
    </xf>
    <xf numFmtId="0" fontId="9" fillId="0" borderId="0" xfId="0" applyFont="1" applyAlignment="1">
      <alignment horizontal="left" vertical="center" wrapText="1"/>
    </xf>
  </cellXfs>
  <cellStyles count="12">
    <cellStyle name="FONS" xfId="3" xr:uid="{00000000-0005-0000-0000-000000000000}"/>
    <cellStyle name="Millares 2" xfId="4" xr:uid="{00000000-0005-0000-0000-000002000000}"/>
    <cellStyle name="Millares 2 2" xfId="7" xr:uid="{00000000-0005-0000-0000-000003000000}"/>
    <cellStyle name="Millares 2 2 2" xfId="11" xr:uid="{D7C0D27F-2E5F-455E-96D5-BED197C62DDA}"/>
    <cellStyle name="Millares 2 3" xfId="9" xr:uid="{155B1EFC-13FE-4832-BE04-B6616CDA20C8}"/>
    <cellStyle name="Millares 3" xfId="6" xr:uid="{00000000-0005-0000-0000-000004000000}"/>
    <cellStyle name="Millares 3 2" xfId="10" xr:uid="{17C2C1A8-DDB9-41D0-B098-06C1AE70D917}"/>
    <cellStyle name="Millares 4" xfId="8" xr:uid="{D0AF9664-2131-4378-A8E2-58B829DC033D}"/>
    <cellStyle name="Normal" xfId="0" builtinId="0"/>
    <cellStyle name="Normal 2" xfId="1" xr:uid="{00000000-0005-0000-0000-000006000000}"/>
    <cellStyle name="Porcentaje" xfId="2" builtinId="5"/>
    <cellStyle name="Porcentaje 2" xfId="5" xr:uid="{00000000-0005-0000-0000-000008000000}"/>
  </cellStyles>
  <dxfs count="1276">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s>
  <tableStyles count="0" defaultTableStyle="TableStyleMedium2" defaultPivotStyle="PivotStyleLight16"/>
  <colors>
    <mruColors>
      <color rgb="FF950054"/>
      <color rgb="FFFF69C2"/>
      <color rgb="FFB8006E"/>
      <color rgb="FFE98BD7"/>
      <color rgb="FFD5007F"/>
      <color rgb="FF972958"/>
      <color rgb="FFB2B2B2"/>
      <color rgb="FFFAE2F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84" Type="http://schemas.openxmlformats.org/officeDocument/2006/relationships/customXml" Target="../customXml/item1.xml"/><Relationship Id="rId16" Type="http://schemas.openxmlformats.org/officeDocument/2006/relationships/worksheet" Target="worksheets/sheet16.xml"/><Relationship Id="rId11" Type="http://schemas.openxmlformats.org/officeDocument/2006/relationships/worksheet" Target="worksheets/sheet11.xml"/><Relationship Id="rId32" Type="http://schemas.openxmlformats.org/officeDocument/2006/relationships/worksheet" Target="worksheets/sheet32.xml"/><Relationship Id="rId37" Type="http://schemas.openxmlformats.org/officeDocument/2006/relationships/worksheet" Target="worksheets/sheet37.xml"/><Relationship Id="rId53" Type="http://schemas.openxmlformats.org/officeDocument/2006/relationships/worksheet" Target="worksheets/sheet53.xml"/><Relationship Id="rId58" Type="http://schemas.openxmlformats.org/officeDocument/2006/relationships/worksheet" Target="worksheets/sheet58.xml"/><Relationship Id="rId74" Type="http://schemas.openxmlformats.org/officeDocument/2006/relationships/worksheet" Target="worksheets/sheet74.xml"/><Relationship Id="rId79" Type="http://schemas.openxmlformats.org/officeDocument/2006/relationships/externalLink" Target="externalLinks/externalLink3.xml"/><Relationship Id="rId5" Type="http://schemas.openxmlformats.org/officeDocument/2006/relationships/worksheet" Target="worksheets/sheet5.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worksheet" Target="worksheets/sheet64.xml"/><Relationship Id="rId69" Type="http://schemas.openxmlformats.org/officeDocument/2006/relationships/worksheet" Target="worksheets/sheet69.xml"/><Relationship Id="rId77" Type="http://schemas.openxmlformats.org/officeDocument/2006/relationships/externalLink" Target="externalLinks/externalLink1.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80" Type="http://schemas.openxmlformats.org/officeDocument/2006/relationships/theme" Target="theme/theme1.xml"/><Relationship Id="rId85" Type="http://schemas.openxmlformats.org/officeDocument/2006/relationships/customXml" Target="../customXml/item2.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worksheet" Target="worksheets/sheet75.xml"/><Relationship Id="rId83"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externalLink" Target="externalLinks/externalLink2.xml"/><Relationship Id="rId81" Type="http://schemas.openxmlformats.org/officeDocument/2006/relationships/styles" Target="styles.xml"/><Relationship Id="rId86"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7" Type="http://schemas.openxmlformats.org/officeDocument/2006/relationships/worksheet" Target="worksheets/sheet7.xml"/><Relationship Id="rId71" Type="http://schemas.openxmlformats.org/officeDocument/2006/relationships/worksheet" Target="worksheets/sheet71.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 Id="rId87" Type="http://schemas.openxmlformats.org/officeDocument/2006/relationships/customXml" Target="../customXml/item4.xml"/><Relationship Id="rId61" Type="http://schemas.openxmlformats.org/officeDocument/2006/relationships/worksheet" Target="worksheets/sheet61.xml"/><Relationship Id="rId8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_rels/drawing4.xml.rels><?xml version="1.0" encoding="UTF-8" standalone="yes"?>
<Relationships xmlns="http://schemas.openxmlformats.org/package/2006/relationships"><Relationship Id="rId1" Type="http://schemas.openxmlformats.org/officeDocument/2006/relationships/image" Target="../media/image1.jpg"/></Relationships>
</file>

<file path=xl/drawings/_rels/drawing5.xml.rels><?xml version="1.0" encoding="UTF-8" standalone="yes"?>
<Relationships xmlns="http://schemas.openxmlformats.org/package/2006/relationships"><Relationship Id="rId1" Type="http://schemas.openxmlformats.org/officeDocument/2006/relationships/image" Target="../media/image1.jpg"/></Relationships>
</file>

<file path=xl/drawings/_rels/drawing6.xml.rels><?xml version="1.0" encoding="UTF-8" standalone="yes"?>
<Relationships xmlns="http://schemas.openxmlformats.org/package/2006/relationships"><Relationship Id="rId1" Type="http://schemas.openxmlformats.org/officeDocument/2006/relationships/image" Target="../media/image1.jpg"/></Relationships>
</file>

<file path=xl/drawings/_rels/drawing7.xml.rels><?xml version="1.0" encoding="UTF-8" standalone="yes"?>
<Relationships xmlns="http://schemas.openxmlformats.org/package/2006/relationships"><Relationship Id="rId1" Type="http://schemas.openxmlformats.org/officeDocument/2006/relationships/image" Target="../media/image1.jpg"/></Relationships>
</file>

<file path=xl/drawings/_rels/drawing8.xml.rels><?xml version="1.0" encoding="UTF-8" standalone="yes"?>
<Relationships xmlns="http://schemas.openxmlformats.org/package/2006/relationships"><Relationship Id="rId1" Type="http://schemas.openxmlformats.org/officeDocument/2006/relationships/image" Target="../media/image1.jpg"/></Relationships>
</file>

<file path=xl/drawings/_rels/drawing9.xml.rels><?xml version="1.0" encoding="UTF-8" standalone="yes"?>
<Relationships xmlns="http://schemas.openxmlformats.org/package/2006/relationships"><Relationship Id="rId1" Type="http://schemas.openxmlformats.org/officeDocument/2006/relationships/image" Target="../media/image1.jpg"/></Relationships>
</file>

<file path=xl/drawings/_rels/drawing10.xml.rels><?xml version="1.0" encoding="UTF-8" standalone="yes"?>
<Relationships xmlns="http://schemas.openxmlformats.org/package/2006/relationships"><Relationship Id="rId1" Type="http://schemas.openxmlformats.org/officeDocument/2006/relationships/image" Target="../media/image1.jpg"/></Relationships>
</file>

<file path=xl/drawings/_rels/drawing11.xml.rels><?xml version="1.0" encoding="UTF-8" standalone="yes"?>
<Relationships xmlns="http://schemas.openxmlformats.org/package/2006/relationships"><Relationship Id="rId1" Type="http://schemas.openxmlformats.org/officeDocument/2006/relationships/image" Target="../media/image1.jpg"/></Relationships>
</file>

<file path=xl/drawings/_rels/drawing12.xml.rels><?xml version="1.0" encoding="UTF-8" standalone="yes"?>
<Relationships xmlns="http://schemas.openxmlformats.org/package/2006/relationships"><Relationship Id="rId1" Type="http://schemas.openxmlformats.org/officeDocument/2006/relationships/image" Target="../media/image1.jpg"/></Relationships>
</file>

<file path=xl/drawings/_rels/drawing13.xml.rels><?xml version="1.0" encoding="UTF-8" standalone="yes"?>
<Relationships xmlns="http://schemas.openxmlformats.org/package/2006/relationships"><Relationship Id="rId1" Type="http://schemas.openxmlformats.org/officeDocument/2006/relationships/image" Target="../media/image1.jpg"/></Relationships>
</file>

<file path=xl/drawings/_rels/drawing14.xml.rels><?xml version="1.0" encoding="UTF-8" standalone="yes"?>
<Relationships xmlns="http://schemas.openxmlformats.org/package/2006/relationships"><Relationship Id="rId1" Type="http://schemas.openxmlformats.org/officeDocument/2006/relationships/image" Target="../media/image1.jpg"/></Relationships>
</file>

<file path=xl/drawings/_rels/drawing15.xml.rels><?xml version="1.0" encoding="UTF-8" standalone="yes"?>
<Relationships xmlns="http://schemas.openxmlformats.org/package/2006/relationships"><Relationship Id="rId1" Type="http://schemas.openxmlformats.org/officeDocument/2006/relationships/image" Target="../media/image1.jpg"/></Relationships>
</file>

<file path=xl/drawings/_rels/drawing16.xml.rels><?xml version="1.0" encoding="UTF-8" standalone="yes"?>
<Relationships xmlns="http://schemas.openxmlformats.org/package/2006/relationships"><Relationship Id="rId1" Type="http://schemas.openxmlformats.org/officeDocument/2006/relationships/image" Target="../media/image1.jpg"/></Relationships>
</file>

<file path=xl/drawings/_rels/drawing17.xml.rels><?xml version="1.0" encoding="UTF-8" standalone="yes"?>
<Relationships xmlns="http://schemas.openxmlformats.org/package/2006/relationships"><Relationship Id="rId1" Type="http://schemas.openxmlformats.org/officeDocument/2006/relationships/image" Target="../media/image1.jpg"/></Relationships>
</file>

<file path=xl/drawings/_rels/drawing18.xml.rels><?xml version="1.0" encoding="UTF-8" standalone="yes"?>
<Relationships xmlns="http://schemas.openxmlformats.org/package/2006/relationships"><Relationship Id="rId1" Type="http://schemas.openxmlformats.org/officeDocument/2006/relationships/image" Target="../media/image1.jpg"/></Relationships>
</file>

<file path=xl/drawings/_rels/drawing19.xml.rels><?xml version="1.0" encoding="UTF-8" standalone="yes"?>
<Relationships xmlns="http://schemas.openxmlformats.org/package/2006/relationships"><Relationship Id="rId1" Type="http://schemas.openxmlformats.org/officeDocument/2006/relationships/image" Target="../media/image1.jpg"/></Relationships>
</file>

<file path=xl/drawings/_rels/drawing20.xml.rels><?xml version="1.0" encoding="UTF-8" standalone="yes"?>
<Relationships xmlns="http://schemas.openxmlformats.org/package/2006/relationships"><Relationship Id="rId1" Type="http://schemas.openxmlformats.org/officeDocument/2006/relationships/image" Target="../media/image1.jpg"/></Relationships>
</file>

<file path=xl/drawings/_rels/drawing2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2.xml.rels><?xml version="1.0" encoding="UTF-8" standalone="yes"?>
<Relationships xmlns="http://schemas.openxmlformats.org/package/2006/relationships"><Relationship Id="rId1" Type="http://schemas.openxmlformats.org/officeDocument/2006/relationships/image" Target="../media/image1.jpg"/></Relationships>
</file>

<file path=xl/drawings/_rels/drawing23.xml.rels><?xml version="1.0" encoding="UTF-8" standalone="yes"?>
<Relationships xmlns="http://schemas.openxmlformats.org/package/2006/relationships"><Relationship Id="rId1" Type="http://schemas.openxmlformats.org/officeDocument/2006/relationships/image" Target="../media/image1.jpg"/></Relationships>
</file>

<file path=xl/drawings/_rels/drawing24.xml.rels><?xml version="1.0" encoding="UTF-8" standalone="yes"?>
<Relationships xmlns="http://schemas.openxmlformats.org/package/2006/relationships"><Relationship Id="rId1" Type="http://schemas.openxmlformats.org/officeDocument/2006/relationships/image" Target="../media/image1.jpg"/></Relationships>
</file>

<file path=xl/drawings/_rels/drawing25.xml.rels><?xml version="1.0" encoding="UTF-8" standalone="yes"?>
<Relationships xmlns="http://schemas.openxmlformats.org/package/2006/relationships"><Relationship Id="rId1" Type="http://schemas.openxmlformats.org/officeDocument/2006/relationships/image" Target="../media/image1.jpg"/></Relationships>
</file>

<file path=xl/drawings/_rels/drawing26.xml.rels><?xml version="1.0" encoding="UTF-8" standalone="yes"?>
<Relationships xmlns="http://schemas.openxmlformats.org/package/2006/relationships"><Relationship Id="rId1" Type="http://schemas.openxmlformats.org/officeDocument/2006/relationships/image" Target="../media/image1.jpg"/></Relationships>
</file>

<file path=xl/drawings/_rels/drawing27.xml.rels><?xml version="1.0" encoding="UTF-8" standalone="yes"?>
<Relationships xmlns="http://schemas.openxmlformats.org/package/2006/relationships"><Relationship Id="rId1" Type="http://schemas.openxmlformats.org/officeDocument/2006/relationships/image" Target="../media/image1.jpg"/></Relationships>
</file>

<file path=xl/drawings/_rels/drawing28.xml.rels><?xml version="1.0" encoding="UTF-8" standalone="yes"?>
<Relationships xmlns="http://schemas.openxmlformats.org/package/2006/relationships"><Relationship Id="rId1" Type="http://schemas.openxmlformats.org/officeDocument/2006/relationships/image" Target="../media/image1.jpg"/></Relationships>
</file>

<file path=xl/drawings/_rels/drawing29.xml.rels><?xml version="1.0" encoding="UTF-8" standalone="yes"?>
<Relationships xmlns="http://schemas.openxmlformats.org/package/2006/relationships"><Relationship Id="rId1" Type="http://schemas.openxmlformats.org/officeDocument/2006/relationships/image" Target="../media/image1.jpg"/></Relationships>
</file>

<file path=xl/drawings/_rels/drawing30.xml.rels><?xml version="1.0" encoding="UTF-8" standalone="yes"?>
<Relationships xmlns="http://schemas.openxmlformats.org/package/2006/relationships"><Relationship Id="rId1" Type="http://schemas.openxmlformats.org/officeDocument/2006/relationships/image" Target="../media/image1.jpg"/></Relationships>
</file>

<file path=xl/drawings/_rels/drawing31.xml.rels><?xml version="1.0" encoding="UTF-8" standalone="yes"?>
<Relationships xmlns="http://schemas.openxmlformats.org/package/2006/relationships"><Relationship Id="rId1" Type="http://schemas.openxmlformats.org/officeDocument/2006/relationships/image" Target="../media/image1.jpg"/></Relationships>
</file>

<file path=xl/drawings/_rels/drawing3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3.xml.rels><?xml version="1.0" encoding="UTF-8" standalone="yes"?>
<Relationships xmlns="http://schemas.openxmlformats.org/package/2006/relationships"><Relationship Id="rId1" Type="http://schemas.openxmlformats.org/officeDocument/2006/relationships/image" Target="../media/image1.jpg"/></Relationships>
</file>

<file path=xl/drawings/_rels/drawing34.xml.rels><?xml version="1.0" encoding="UTF-8" standalone="yes"?>
<Relationships xmlns="http://schemas.openxmlformats.org/package/2006/relationships"><Relationship Id="rId1" Type="http://schemas.openxmlformats.org/officeDocument/2006/relationships/image" Target="../media/image1.jpg"/></Relationships>
</file>

<file path=xl/drawings/_rels/drawing35.xml.rels><?xml version="1.0" encoding="UTF-8" standalone="yes"?>
<Relationships xmlns="http://schemas.openxmlformats.org/package/2006/relationships"><Relationship Id="rId1" Type="http://schemas.openxmlformats.org/officeDocument/2006/relationships/image" Target="../media/image1.jpg"/></Relationships>
</file>

<file path=xl/drawings/_rels/drawing36.xml.rels><?xml version="1.0" encoding="UTF-8" standalone="yes"?>
<Relationships xmlns="http://schemas.openxmlformats.org/package/2006/relationships"><Relationship Id="rId1" Type="http://schemas.openxmlformats.org/officeDocument/2006/relationships/image" Target="../media/image1.jpg"/></Relationships>
</file>

<file path=xl/drawings/_rels/drawing37.xml.rels><?xml version="1.0" encoding="UTF-8" standalone="yes"?>
<Relationships xmlns="http://schemas.openxmlformats.org/package/2006/relationships"><Relationship Id="rId1" Type="http://schemas.openxmlformats.org/officeDocument/2006/relationships/image" Target="../media/image1.jpg"/></Relationships>
</file>

<file path=xl/drawings/_rels/drawing38.xml.rels><?xml version="1.0" encoding="UTF-8" standalone="yes"?>
<Relationships xmlns="http://schemas.openxmlformats.org/package/2006/relationships"><Relationship Id="rId1" Type="http://schemas.openxmlformats.org/officeDocument/2006/relationships/image" Target="../media/image1.jpg"/></Relationships>
</file>

<file path=xl/drawings/_rels/drawing39.xml.rels><?xml version="1.0" encoding="UTF-8" standalone="yes"?>
<Relationships xmlns="http://schemas.openxmlformats.org/package/2006/relationships"><Relationship Id="rId1" Type="http://schemas.openxmlformats.org/officeDocument/2006/relationships/image" Target="../media/image1.jpg"/></Relationships>
</file>

<file path=xl/drawings/_rels/drawing40.xml.rels><?xml version="1.0" encoding="UTF-8" standalone="yes"?>
<Relationships xmlns="http://schemas.openxmlformats.org/package/2006/relationships"><Relationship Id="rId1" Type="http://schemas.openxmlformats.org/officeDocument/2006/relationships/image" Target="../media/image1.jpg"/></Relationships>
</file>

<file path=xl/drawings/_rels/drawing41.xml.rels><?xml version="1.0" encoding="UTF-8" standalone="yes"?>
<Relationships xmlns="http://schemas.openxmlformats.org/package/2006/relationships"><Relationship Id="rId1" Type="http://schemas.openxmlformats.org/officeDocument/2006/relationships/image" Target="../media/image1.jpg"/></Relationships>
</file>

<file path=xl/drawings/_rels/drawing42.xml.rels><?xml version="1.0" encoding="UTF-8" standalone="yes"?>
<Relationships xmlns="http://schemas.openxmlformats.org/package/2006/relationships"><Relationship Id="rId1" Type="http://schemas.openxmlformats.org/officeDocument/2006/relationships/image" Target="../media/image1.jpg"/></Relationships>
</file>

<file path=xl/drawings/_rels/drawing43.xml.rels><?xml version="1.0" encoding="UTF-8" standalone="yes"?>
<Relationships xmlns="http://schemas.openxmlformats.org/package/2006/relationships"><Relationship Id="rId1" Type="http://schemas.openxmlformats.org/officeDocument/2006/relationships/image" Target="../media/image1.jpg"/></Relationships>
</file>

<file path=xl/drawings/_rels/drawing44.xml.rels><?xml version="1.0" encoding="UTF-8" standalone="yes"?>
<Relationships xmlns="http://schemas.openxmlformats.org/package/2006/relationships"><Relationship Id="rId1" Type="http://schemas.openxmlformats.org/officeDocument/2006/relationships/image" Target="../media/image1.jpg"/></Relationships>
</file>

<file path=xl/drawings/_rels/drawing45.xml.rels><?xml version="1.0" encoding="UTF-8" standalone="yes"?>
<Relationships xmlns="http://schemas.openxmlformats.org/package/2006/relationships"><Relationship Id="rId1" Type="http://schemas.openxmlformats.org/officeDocument/2006/relationships/image" Target="../media/image1.jpg"/></Relationships>
</file>

<file path=xl/drawings/_rels/drawing46.xml.rels><?xml version="1.0" encoding="UTF-8" standalone="yes"?>
<Relationships xmlns="http://schemas.openxmlformats.org/package/2006/relationships"><Relationship Id="rId1" Type="http://schemas.openxmlformats.org/officeDocument/2006/relationships/image" Target="../media/image1.jpg"/></Relationships>
</file>

<file path=xl/drawings/_rels/drawing47.xml.rels><?xml version="1.0" encoding="UTF-8" standalone="yes"?>
<Relationships xmlns="http://schemas.openxmlformats.org/package/2006/relationships"><Relationship Id="rId1" Type="http://schemas.openxmlformats.org/officeDocument/2006/relationships/image" Target="../media/image1.jpg"/></Relationships>
</file>

<file path=xl/drawings/_rels/drawing48.xml.rels><?xml version="1.0" encoding="UTF-8" standalone="yes"?>
<Relationships xmlns="http://schemas.openxmlformats.org/package/2006/relationships"><Relationship Id="rId1" Type="http://schemas.openxmlformats.org/officeDocument/2006/relationships/image" Target="../media/image1.jpg"/></Relationships>
</file>

<file path=xl/drawings/_rels/drawing49.xml.rels><?xml version="1.0" encoding="UTF-8" standalone="yes"?>
<Relationships xmlns="http://schemas.openxmlformats.org/package/2006/relationships"><Relationship Id="rId1" Type="http://schemas.openxmlformats.org/officeDocument/2006/relationships/image" Target="../media/image1.jpg"/></Relationships>
</file>

<file path=xl/drawings/_rels/drawing50.xml.rels><?xml version="1.0" encoding="UTF-8" standalone="yes"?>
<Relationships xmlns="http://schemas.openxmlformats.org/package/2006/relationships"><Relationship Id="rId1" Type="http://schemas.openxmlformats.org/officeDocument/2006/relationships/image" Target="../media/image1.jpg"/></Relationships>
</file>

<file path=xl/drawings/_rels/drawing51.xml.rels><?xml version="1.0" encoding="UTF-8" standalone="yes"?>
<Relationships xmlns="http://schemas.openxmlformats.org/package/2006/relationships"><Relationship Id="rId1" Type="http://schemas.openxmlformats.org/officeDocument/2006/relationships/image" Target="../media/image1.jpg"/></Relationships>
</file>

<file path=xl/drawings/_rels/drawing52.xml.rels><?xml version="1.0" encoding="UTF-8" standalone="yes"?>
<Relationships xmlns="http://schemas.openxmlformats.org/package/2006/relationships"><Relationship Id="rId1" Type="http://schemas.openxmlformats.org/officeDocument/2006/relationships/image" Target="../media/image1.jpg"/></Relationships>
</file>

<file path=xl/drawings/_rels/drawing53.xml.rels><?xml version="1.0" encoding="UTF-8" standalone="yes"?>
<Relationships xmlns="http://schemas.openxmlformats.org/package/2006/relationships"><Relationship Id="rId1" Type="http://schemas.openxmlformats.org/officeDocument/2006/relationships/image" Target="../media/image1.jpg"/></Relationships>
</file>

<file path=xl/drawings/_rels/drawing54.xml.rels><?xml version="1.0" encoding="UTF-8" standalone="yes"?>
<Relationships xmlns="http://schemas.openxmlformats.org/package/2006/relationships"><Relationship Id="rId1" Type="http://schemas.openxmlformats.org/officeDocument/2006/relationships/image" Target="../media/image1.jpg"/></Relationships>
</file>

<file path=xl/drawings/_rels/drawing55.xml.rels><?xml version="1.0" encoding="UTF-8" standalone="yes"?>
<Relationships xmlns="http://schemas.openxmlformats.org/package/2006/relationships"><Relationship Id="rId1" Type="http://schemas.openxmlformats.org/officeDocument/2006/relationships/image" Target="../media/image1.jpg"/></Relationships>
</file>

<file path=xl/drawings/_rels/drawing56.xml.rels><?xml version="1.0" encoding="UTF-8" standalone="yes"?>
<Relationships xmlns="http://schemas.openxmlformats.org/package/2006/relationships"><Relationship Id="rId1" Type="http://schemas.openxmlformats.org/officeDocument/2006/relationships/image" Target="../media/image1.jpg"/></Relationships>
</file>

<file path=xl/drawings/_rels/drawing57.xml.rels><?xml version="1.0" encoding="UTF-8" standalone="yes"?>
<Relationships xmlns="http://schemas.openxmlformats.org/package/2006/relationships"><Relationship Id="rId1" Type="http://schemas.openxmlformats.org/officeDocument/2006/relationships/image" Target="../media/image1.jpg"/></Relationships>
</file>

<file path=xl/drawings/_rels/drawing58.xml.rels><?xml version="1.0" encoding="UTF-8" standalone="yes"?>
<Relationships xmlns="http://schemas.openxmlformats.org/package/2006/relationships"><Relationship Id="rId1" Type="http://schemas.openxmlformats.org/officeDocument/2006/relationships/image" Target="../media/image1.jpg"/></Relationships>
</file>

<file path=xl/drawings/_rels/drawing59.xml.rels><?xml version="1.0" encoding="UTF-8" standalone="yes"?>
<Relationships xmlns="http://schemas.openxmlformats.org/package/2006/relationships"><Relationship Id="rId1" Type="http://schemas.openxmlformats.org/officeDocument/2006/relationships/image" Target="../media/image1.jpg"/></Relationships>
</file>

<file path=xl/drawings/_rels/drawing60.xml.rels><?xml version="1.0" encoding="UTF-8" standalone="yes"?>
<Relationships xmlns="http://schemas.openxmlformats.org/package/2006/relationships"><Relationship Id="rId1" Type="http://schemas.openxmlformats.org/officeDocument/2006/relationships/image" Target="../media/image1.jpg"/></Relationships>
</file>

<file path=xl/drawings/_rels/drawing61.xml.rels><?xml version="1.0" encoding="UTF-8" standalone="yes"?>
<Relationships xmlns="http://schemas.openxmlformats.org/package/2006/relationships"><Relationship Id="rId1" Type="http://schemas.openxmlformats.org/officeDocument/2006/relationships/image" Target="../media/image1.jpg"/></Relationships>
</file>

<file path=xl/drawings/_rels/drawing62.xml.rels><?xml version="1.0" encoding="UTF-8" standalone="yes"?>
<Relationships xmlns="http://schemas.openxmlformats.org/package/2006/relationships"><Relationship Id="rId1" Type="http://schemas.openxmlformats.org/officeDocument/2006/relationships/image" Target="../media/image1.jpg"/></Relationships>
</file>

<file path=xl/drawings/_rels/drawing63.xml.rels><?xml version="1.0" encoding="UTF-8" standalone="yes"?>
<Relationships xmlns="http://schemas.openxmlformats.org/package/2006/relationships"><Relationship Id="rId1" Type="http://schemas.openxmlformats.org/officeDocument/2006/relationships/image" Target="../media/image1.jpg"/></Relationships>
</file>

<file path=xl/drawings/_rels/drawing64.xml.rels><?xml version="1.0" encoding="UTF-8" standalone="yes"?>
<Relationships xmlns="http://schemas.openxmlformats.org/package/2006/relationships"><Relationship Id="rId1" Type="http://schemas.openxmlformats.org/officeDocument/2006/relationships/image" Target="../media/image1.jpg"/></Relationships>
</file>

<file path=xl/drawings/_rels/drawing65.xml.rels><?xml version="1.0" encoding="UTF-8" standalone="yes"?>
<Relationships xmlns="http://schemas.openxmlformats.org/package/2006/relationships"><Relationship Id="rId1" Type="http://schemas.openxmlformats.org/officeDocument/2006/relationships/image" Target="../media/image1.jpg"/></Relationships>
</file>

<file path=xl/drawings/_rels/drawing66.xml.rels><?xml version="1.0" encoding="UTF-8" standalone="yes"?>
<Relationships xmlns="http://schemas.openxmlformats.org/package/2006/relationships"><Relationship Id="rId1" Type="http://schemas.openxmlformats.org/officeDocument/2006/relationships/image" Target="../media/image1.jpg"/></Relationships>
</file>

<file path=xl/drawings/_rels/drawing67.xml.rels><?xml version="1.0" encoding="UTF-8" standalone="yes"?>
<Relationships xmlns="http://schemas.openxmlformats.org/package/2006/relationships"><Relationship Id="rId1" Type="http://schemas.openxmlformats.org/officeDocument/2006/relationships/image" Target="../media/image1.jpg"/></Relationships>
</file>

<file path=xl/drawings/_rels/drawing68.xml.rels><?xml version="1.0" encoding="UTF-8" standalone="yes"?>
<Relationships xmlns="http://schemas.openxmlformats.org/package/2006/relationships"><Relationship Id="rId1" Type="http://schemas.openxmlformats.org/officeDocument/2006/relationships/image" Target="../media/image1.jpg"/></Relationships>
</file>

<file path=xl/drawings/_rels/drawing69.xml.rels><?xml version="1.0" encoding="UTF-8" standalone="yes"?>
<Relationships xmlns="http://schemas.openxmlformats.org/package/2006/relationships"><Relationship Id="rId1" Type="http://schemas.openxmlformats.org/officeDocument/2006/relationships/image" Target="../media/image1.jpg"/></Relationships>
</file>

<file path=xl/drawings/_rels/drawing70.xml.rels><?xml version="1.0" encoding="UTF-8" standalone="yes"?>
<Relationships xmlns="http://schemas.openxmlformats.org/package/2006/relationships"><Relationship Id="rId1" Type="http://schemas.openxmlformats.org/officeDocument/2006/relationships/image" Target="../media/image1.jpg"/></Relationships>
</file>

<file path=xl/drawings/_rels/drawing71.xml.rels><?xml version="1.0" encoding="UTF-8" standalone="yes"?>
<Relationships xmlns="http://schemas.openxmlformats.org/package/2006/relationships"><Relationship Id="rId1" Type="http://schemas.openxmlformats.org/officeDocument/2006/relationships/image" Target="../media/image1.jpg"/></Relationships>
</file>

<file path=xl/drawings/_rels/drawing72.xml.rels><?xml version="1.0" encoding="UTF-8" standalone="yes"?>
<Relationships xmlns="http://schemas.openxmlformats.org/package/2006/relationships"><Relationship Id="rId1" Type="http://schemas.openxmlformats.org/officeDocument/2006/relationships/image" Target="../media/image1.jpg"/></Relationships>
</file>

<file path=xl/drawings/_rels/drawing73.xml.rels><?xml version="1.0" encoding="UTF-8" standalone="yes"?>
<Relationships xmlns="http://schemas.openxmlformats.org/package/2006/relationships"><Relationship Id="rId1" Type="http://schemas.openxmlformats.org/officeDocument/2006/relationships/image" Target="../media/image1.jpg"/></Relationships>
</file>

<file path=xl/drawings/_rels/drawing74.xml.rels><?xml version="1.0" encoding="UTF-8" standalone="yes"?>
<Relationships xmlns="http://schemas.openxmlformats.org/package/2006/relationships"><Relationship Id="rId1" Type="http://schemas.openxmlformats.org/officeDocument/2006/relationships/image" Target="../media/image1.jpg"/></Relationships>
</file>

<file path=xl/drawings/_rels/drawing75.xml.rels><?xml version="1.0" encoding="UTF-8" standalone="yes"?>
<Relationships xmlns="http://schemas.openxmlformats.org/package/2006/relationships"><Relationship Id="rId1" Type="http://schemas.openxmlformats.org/officeDocument/2006/relationships/image" Target="../media/image1.jpg"/></Relationships>
</file>

<file path=xl/drawings/_rels/drawing76.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1145045</xdr:colOff>
      <xdr:row>0</xdr:row>
      <xdr:rowOff>485774</xdr:rowOff>
    </xdr:to>
    <xdr:pic>
      <xdr:nvPicPr>
        <xdr:cNvPr id="5" name="Imagen 4">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5070" cy="485774"/>
        </a:xfrm>
        <a:prstGeom prst="rect">
          <a:avLst/>
        </a:prstGeom>
      </xdr:spPr>
    </xdr:pic>
    <xdr:clientData/>
  </xdr:twoCellAnchor>
  <xdr:twoCellAnchor editAs="oneCell">
    <xdr:from>
      <xdr:col>0</xdr:col>
      <xdr:colOff>0</xdr:colOff>
      <xdr:row>0</xdr:row>
      <xdr:rowOff>0</xdr:rowOff>
    </xdr:from>
    <xdr:to>
      <xdr:col>1</xdr:col>
      <xdr:colOff>1145045</xdr:colOff>
      <xdr:row>0</xdr:row>
      <xdr:rowOff>485774</xdr:rowOff>
    </xdr:to>
    <xdr:pic>
      <xdr:nvPicPr>
        <xdr:cNvPr id="3" name="Imagen 2">
          <a:extLst>
            <a:ext uri="{FF2B5EF4-FFF2-40B4-BE49-F238E27FC236}">
              <a16:creationId xmlns:a16="http://schemas.microsoft.com/office/drawing/2014/main" id="{57DB7694-454C-458B-9015-173BAE06202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50785" cy="485774"/>
        </a:xfrm>
        <a:prstGeom prst="rect">
          <a:avLst/>
        </a:prstGeom>
      </xdr:spPr>
    </xdr:pic>
    <xdr:clientData/>
  </xdr:twoCellAnchor>
  <xdr:twoCellAnchor editAs="oneCell">
    <xdr:from>
      <xdr:col>0</xdr:col>
      <xdr:colOff>0</xdr:colOff>
      <xdr:row>0</xdr:row>
      <xdr:rowOff>0</xdr:rowOff>
    </xdr:from>
    <xdr:to>
      <xdr:col>1</xdr:col>
      <xdr:colOff>1145045</xdr:colOff>
      <xdr:row>0</xdr:row>
      <xdr:rowOff>485774</xdr:rowOff>
    </xdr:to>
    <xdr:pic>
      <xdr:nvPicPr>
        <xdr:cNvPr id="4" name="Imagen 3">
          <a:extLst>
            <a:ext uri="{FF2B5EF4-FFF2-40B4-BE49-F238E27FC236}">
              <a16:creationId xmlns:a16="http://schemas.microsoft.com/office/drawing/2014/main" id="{454E3EC7-4BEB-4F8D-8676-65D0738979D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50785" cy="485774"/>
        </a:xfrm>
        <a:prstGeom prst="rect">
          <a:avLst/>
        </a:prstGeom>
      </xdr:spPr>
    </xdr:pic>
    <xdr:clientData/>
  </xdr:twoCellAnchor>
  <xdr:twoCellAnchor editAs="oneCell">
    <xdr:from>
      <xdr:col>0</xdr:col>
      <xdr:colOff>0</xdr:colOff>
      <xdr:row>0</xdr:row>
      <xdr:rowOff>0</xdr:rowOff>
    </xdr:from>
    <xdr:to>
      <xdr:col>1</xdr:col>
      <xdr:colOff>1145045</xdr:colOff>
      <xdr:row>0</xdr:row>
      <xdr:rowOff>485774</xdr:rowOff>
    </xdr:to>
    <xdr:pic>
      <xdr:nvPicPr>
        <xdr:cNvPr id="6" name="Imagen 5">
          <a:extLst>
            <a:ext uri="{FF2B5EF4-FFF2-40B4-BE49-F238E27FC236}">
              <a16:creationId xmlns:a16="http://schemas.microsoft.com/office/drawing/2014/main" id="{9AF03114-4977-4F14-AF1B-CA575719E1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50785" cy="485774"/>
        </a:xfrm>
        <a:prstGeom prst="rect">
          <a:avLst/>
        </a:prstGeom>
      </xdr:spPr>
    </xdr:pic>
    <xdr:clientData/>
  </xdr:twoCellAnchor>
  <xdr:twoCellAnchor editAs="oneCell">
    <xdr:from>
      <xdr:col>0</xdr:col>
      <xdr:colOff>0</xdr:colOff>
      <xdr:row>0</xdr:row>
      <xdr:rowOff>0</xdr:rowOff>
    </xdr:from>
    <xdr:to>
      <xdr:col>1</xdr:col>
      <xdr:colOff>1145045</xdr:colOff>
      <xdr:row>0</xdr:row>
      <xdr:rowOff>485774</xdr:rowOff>
    </xdr:to>
    <xdr:pic>
      <xdr:nvPicPr>
        <xdr:cNvPr id="7" name="Imagen 6">
          <a:extLst>
            <a:ext uri="{FF2B5EF4-FFF2-40B4-BE49-F238E27FC236}">
              <a16:creationId xmlns:a16="http://schemas.microsoft.com/office/drawing/2014/main" id="{73ABF44D-C5F8-4529-A472-95B45C360DE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50785" cy="48577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9376" cy="485774"/>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7359422F-AC1F-4CB1-930C-89807ACB372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4925D895-D949-4D06-828E-242C94805B5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631826</xdr:colOff>
      <xdr:row>0</xdr:row>
      <xdr:rowOff>480059</xdr:rowOff>
    </xdr:to>
    <xdr:pic>
      <xdr:nvPicPr>
        <xdr:cNvPr id="2" name="Imagen 1">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A44733FA-0ECB-46A3-988B-ECE8CFD5C58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631826</xdr:colOff>
      <xdr:row>0</xdr:row>
      <xdr:rowOff>480059</xdr:rowOff>
    </xdr:to>
    <xdr:pic>
      <xdr:nvPicPr>
        <xdr:cNvPr id="2" name="Imagen 1">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631826</xdr:colOff>
      <xdr:row>0</xdr:row>
      <xdr:rowOff>480059</xdr:rowOff>
    </xdr:to>
    <xdr:pic>
      <xdr:nvPicPr>
        <xdr:cNvPr id="2" name="Imagen 1">
          <a:extLst>
            <a:ext uri="{FF2B5EF4-FFF2-40B4-BE49-F238E27FC236}">
              <a16:creationId xmlns:a16="http://schemas.microsoft.com/office/drawing/2014/main" id="{7952C94A-7390-4BF9-B0C5-360A31A4533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628016</xdr:colOff>
      <xdr:row>0</xdr:row>
      <xdr:rowOff>476249</xdr:rowOff>
    </xdr:to>
    <xdr:pic>
      <xdr:nvPicPr>
        <xdr:cNvPr id="2" name="Imagen 1">
          <a:extLst>
            <a:ext uri="{FF2B5EF4-FFF2-40B4-BE49-F238E27FC236}">
              <a16:creationId xmlns:a16="http://schemas.microsoft.com/office/drawing/2014/main" id="{C02D18D6-0D79-496B-A5CC-FC00CE2D391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631826</xdr:colOff>
      <xdr:row>0</xdr:row>
      <xdr:rowOff>480059</xdr:rowOff>
    </xdr:to>
    <xdr:pic>
      <xdr:nvPicPr>
        <xdr:cNvPr id="2" name="Imagen 1">
          <a:extLst>
            <a:ext uri="{FF2B5EF4-FFF2-40B4-BE49-F238E27FC236}">
              <a16:creationId xmlns:a16="http://schemas.microsoft.com/office/drawing/2014/main" id="{00000000-0008-0000-0C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631826</xdr:colOff>
      <xdr:row>0</xdr:row>
      <xdr:rowOff>480059</xdr:rowOff>
    </xdr:to>
    <xdr:pic>
      <xdr:nvPicPr>
        <xdr:cNvPr id="2" name="Imagen 1">
          <a:extLst>
            <a:ext uri="{FF2B5EF4-FFF2-40B4-BE49-F238E27FC236}">
              <a16:creationId xmlns:a16="http://schemas.microsoft.com/office/drawing/2014/main" id="{00000000-0008-0000-0E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637541</xdr:colOff>
      <xdr:row>0</xdr:row>
      <xdr:rowOff>480059</xdr:rowOff>
    </xdr:to>
    <xdr:pic>
      <xdr:nvPicPr>
        <xdr:cNvPr id="2" name="Imagen 1">
          <a:extLst>
            <a:ext uri="{FF2B5EF4-FFF2-40B4-BE49-F238E27FC236}">
              <a16:creationId xmlns:a16="http://schemas.microsoft.com/office/drawing/2014/main" id="{00000000-0008-0000-11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45FEF1E5-B1A1-4E8B-8960-EF16A765BC0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65251" cy="485774"/>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631826</xdr:colOff>
      <xdr:row>0</xdr:row>
      <xdr:rowOff>480059</xdr:rowOff>
    </xdr:to>
    <xdr:pic>
      <xdr:nvPicPr>
        <xdr:cNvPr id="2" name="Imagen 1">
          <a:extLst>
            <a:ext uri="{FF2B5EF4-FFF2-40B4-BE49-F238E27FC236}">
              <a16:creationId xmlns:a16="http://schemas.microsoft.com/office/drawing/2014/main" id="{00000000-0008-0000-12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BC5AD491-5E21-4B20-B557-5D2D5D263A4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A02B40C0-8AE0-4FAA-B941-031AAB7025B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98D1AA7A-6094-49D5-AFCE-729568CDA9E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16EAEDD5-F719-40AA-9D69-59FBF8116A5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66C1AD23-A7A9-4476-ACF3-D933507C9DD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20C0FF9D-BD5B-42F5-B2AA-91B24BA1152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631826</xdr:colOff>
      <xdr:row>0</xdr:row>
      <xdr:rowOff>480059</xdr:rowOff>
    </xdr:to>
    <xdr:pic>
      <xdr:nvPicPr>
        <xdr:cNvPr id="2" name="Imagen 1">
          <a:extLst>
            <a:ext uri="{FF2B5EF4-FFF2-40B4-BE49-F238E27FC236}">
              <a16:creationId xmlns:a16="http://schemas.microsoft.com/office/drawing/2014/main" id="{CBCEA2B0-53DB-46C3-B787-A825569D923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2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631826</xdr:colOff>
      <xdr:row>0</xdr:row>
      <xdr:rowOff>480059</xdr:rowOff>
    </xdr:to>
    <xdr:pic>
      <xdr:nvPicPr>
        <xdr:cNvPr id="2" name="Imagen 1">
          <a:extLst>
            <a:ext uri="{FF2B5EF4-FFF2-40B4-BE49-F238E27FC236}">
              <a16:creationId xmlns:a16="http://schemas.microsoft.com/office/drawing/2014/main" id="{AE4756B1-0B2C-4F8D-99D8-C1EB923A1F5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twoCellAnchor editAs="oneCell">
    <xdr:from>
      <xdr:col>0</xdr:col>
      <xdr:colOff>0</xdr:colOff>
      <xdr:row>0</xdr:row>
      <xdr:rowOff>0</xdr:rowOff>
    </xdr:from>
    <xdr:to>
      <xdr:col>1</xdr:col>
      <xdr:colOff>631826</xdr:colOff>
      <xdr:row>0</xdr:row>
      <xdr:rowOff>480059</xdr:rowOff>
    </xdr:to>
    <xdr:pic>
      <xdr:nvPicPr>
        <xdr:cNvPr id="3" name="Imagen 2">
          <a:extLst>
            <a:ext uri="{FF2B5EF4-FFF2-40B4-BE49-F238E27FC236}">
              <a16:creationId xmlns:a16="http://schemas.microsoft.com/office/drawing/2014/main" id="{1280B3F0-F465-4039-A235-4F5183A96E8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2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631826</xdr:colOff>
      <xdr:row>0</xdr:row>
      <xdr:rowOff>480059</xdr:rowOff>
    </xdr:to>
    <xdr:pic>
      <xdr:nvPicPr>
        <xdr:cNvPr id="2" name="Imagen 1">
          <a:extLst>
            <a:ext uri="{FF2B5EF4-FFF2-40B4-BE49-F238E27FC236}">
              <a16:creationId xmlns:a16="http://schemas.microsoft.com/office/drawing/2014/main" id="{730E58DD-2A7F-4C0F-830C-4CC7A485910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twoCellAnchor editAs="oneCell">
    <xdr:from>
      <xdr:col>0</xdr:col>
      <xdr:colOff>0</xdr:colOff>
      <xdr:row>0</xdr:row>
      <xdr:rowOff>0</xdr:rowOff>
    </xdr:from>
    <xdr:to>
      <xdr:col>1</xdr:col>
      <xdr:colOff>631826</xdr:colOff>
      <xdr:row>0</xdr:row>
      <xdr:rowOff>480059</xdr:rowOff>
    </xdr:to>
    <xdr:pic>
      <xdr:nvPicPr>
        <xdr:cNvPr id="3" name="Imagen 2">
          <a:extLst>
            <a:ext uri="{FF2B5EF4-FFF2-40B4-BE49-F238E27FC236}">
              <a16:creationId xmlns:a16="http://schemas.microsoft.com/office/drawing/2014/main" id="{6AC6B6E1-D38D-469D-A8DC-CEABC5E70FE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2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631826</xdr:colOff>
      <xdr:row>0</xdr:row>
      <xdr:rowOff>480059</xdr:rowOff>
    </xdr:to>
    <xdr:pic>
      <xdr:nvPicPr>
        <xdr:cNvPr id="2" name="Imagen 1">
          <a:extLst>
            <a:ext uri="{FF2B5EF4-FFF2-40B4-BE49-F238E27FC236}">
              <a16:creationId xmlns:a16="http://schemas.microsoft.com/office/drawing/2014/main" id="{E4C529FF-0F01-48D0-A18A-D59B017AB2A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twoCellAnchor editAs="oneCell">
    <xdr:from>
      <xdr:col>0</xdr:col>
      <xdr:colOff>0</xdr:colOff>
      <xdr:row>0</xdr:row>
      <xdr:rowOff>0</xdr:rowOff>
    </xdr:from>
    <xdr:to>
      <xdr:col>1</xdr:col>
      <xdr:colOff>631826</xdr:colOff>
      <xdr:row>0</xdr:row>
      <xdr:rowOff>480059</xdr:rowOff>
    </xdr:to>
    <xdr:pic>
      <xdr:nvPicPr>
        <xdr:cNvPr id="3" name="Imagen 2">
          <a:extLst>
            <a:ext uri="{FF2B5EF4-FFF2-40B4-BE49-F238E27FC236}">
              <a16:creationId xmlns:a16="http://schemas.microsoft.com/office/drawing/2014/main" id="{D1DABEAC-CA2B-44BA-BD1F-562F6059B5D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2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628016</xdr:colOff>
      <xdr:row>0</xdr:row>
      <xdr:rowOff>476249</xdr:rowOff>
    </xdr:to>
    <xdr:pic>
      <xdr:nvPicPr>
        <xdr:cNvPr id="2" name="Imagen 1">
          <a:extLst>
            <a:ext uri="{FF2B5EF4-FFF2-40B4-BE49-F238E27FC236}">
              <a16:creationId xmlns:a16="http://schemas.microsoft.com/office/drawing/2014/main" id="{2359EFE9-FEC2-4EA7-B515-DC4F23A65DA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2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3125A14C-FDE4-471C-8B06-652976F2A66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2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8E5B9C47-749C-40B8-BB97-48A899C631F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65251" cy="485774"/>
        </a:xfrm>
        <a:prstGeom prst="rect">
          <a:avLst/>
        </a:prstGeom>
      </xdr:spPr>
    </xdr:pic>
    <xdr:clientData/>
  </xdr:twoCellAnchor>
</xdr:wsDr>
</file>

<file path=xl/drawings/drawing2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631826</xdr:colOff>
      <xdr:row>0</xdr:row>
      <xdr:rowOff>480059</xdr:rowOff>
    </xdr:to>
    <xdr:pic>
      <xdr:nvPicPr>
        <xdr:cNvPr id="2" name="Imagen 1">
          <a:extLst>
            <a:ext uri="{FF2B5EF4-FFF2-40B4-BE49-F238E27FC236}">
              <a16:creationId xmlns:a16="http://schemas.microsoft.com/office/drawing/2014/main" id="{300BF5C2-B007-478B-94E4-740041B19BC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2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628016</xdr:colOff>
      <xdr:row>0</xdr:row>
      <xdr:rowOff>476249</xdr:rowOff>
    </xdr:to>
    <xdr:pic>
      <xdr:nvPicPr>
        <xdr:cNvPr id="2" name="Imagen 1">
          <a:extLst>
            <a:ext uri="{FF2B5EF4-FFF2-40B4-BE49-F238E27FC236}">
              <a16:creationId xmlns:a16="http://schemas.microsoft.com/office/drawing/2014/main" id="{53FCCC66-E436-4E48-BD64-0482C47BCF9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3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628016</xdr:colOff>
      <xdr:row>0</xdr:row>
      <xdr:rowOff>476249</xdr:rowOff>
    </xdr:to>
    <xdr:pic>
      <xdr:nvPicPr>
        <xdr:cNvPr id="2" name="Imagen 1">
          <a:extLst>
            <a:ext uri="{FF2B5EF4-FFF2-40B4-BE49-F238E27FC236}">
              <a16:creationId xmlns:a16="http://schemas.microsoft.com/office/drawing/2014/main" id="{A01A8090-0993-4D75-9456-12C3DA59380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3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3E2777F2-56B1-4A2E-8478-661C96282E8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3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631826</xdr:colOff>
      <xdr:row>0</xdr:row>
      <xdr:rowOff>480059</xdr:rowOff>
    </xdr:to>
    <xdr:pic>
      <xdr:nvPicPr>
        <xdr:cNvPr id="2" name="Imagen 1">
          <a:extLst>
            <a:ext uri="{FF2B5EF4-FFF2-40B4-BE49-F238E27FC236}">
              <a16:creationId xmlns:a16="http://schemas.microsoft.com/office/drawing/2014/main" id="{376039A5-0FB9-449A-A91B-250183EE67D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3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631826</xdr:colOff>
      <xdr:row>0</xdr:row>
      <xdr:rowOff>480059</xdr:rowOff>
    </xdr:to>
    <xdr:pic>
      <xdr:nvPicPr>
        <xdr:cNvPr id="2" name="Imagen 1">
          <a:extLst>
            <a:ext uri="{FF2B5EF4-FFF2-40B4-BE49-F238E27FC236}">
              <a16:creationId xmlns:a16="http://schemas.microsoft.com/office/drawing/2014/main" id="{7FFC5E0D-6FD7-49A2-8AC1-5D83C677361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3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628016</xdr:colOff>
      <xdr:row>0</xdr:row>
      <xdr:rowOff>476249</xdr:rowOff>
    </xdr:to>
    <xdr:pic>
      <xdr:nvPicPr>
        <xdr:cNvPr id="2" name="Imagen 1">
          <a:extLst>
            <a:ext uri="{FF2B5EF4-FFF2-40B4-BE49-F238E27FC236}">
              <a16:creationId xmlns:a16="http://schemas.microsoft.com/office/drawing/2014/main" id="{96588B17-CD2A-445C-BDD2-68077612E13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3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066A6511-7656-484F-B18B-BFA0DC6964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3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BD604781-3E0F-41CC-9D43-F3E1BD36E8D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65251" cy="485774"/>
        </a:xfrm>
        <a:prstGeom prst="rect">
          <a:avLst/>
        </a:prstGeom>
      </xdr:spPr>
    </xdr:pic>
    <xdr:clientData/>
  </xdr:twoCellAnchor>
</xdr:wsDr>
</file>

<file path=xl/drawings/drawing3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628016</xdr:colOff>
      <xdr:row>0</xdr:row>
      <xdr:rowOff>476249</xdr:rowOff>
    </xdr:to>
    <xdr:pic>
      <xdr:nvPicPr>
        <xdr:cNvPr id="2" name="Imagen 1">
          <a:extLst>
            <a:ext uri="{FF2B5EF4-FFF2-40B4-BE49-F238E27FC236}">
              <a16:creationId xmlns:a16="http://schemas.microsoft.com/office/drawing/2014/main" id="{98F653EC-7660-493E-97AD-48F40E01F62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3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631826</xdr:colOff>
      <xdr:row>0</xdr:row>
      <xdr:rowOff>480059</xdr:rowOff>
    </xdr:to>
    <xdr:pic>
      <xdr:nvPicPr>
        <xdr:cNvPr id="2" name="Imagen 1">
          <a:extLst>
            <a:ext uri="{FF2B5EF4-FFF2-40B4-BE49-F238E27FC236}">
              <a16:creationId xmlns:a16="http://schemas.microsoft.com/office/drawing/2014/main" id="{D0FD3870-5136-499A-A982-25C860F4529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65251" cy="485774"/>
        </a:xfrm>
        <a:prstGeom prst="rect">
          <a:avLst/>
        </a:prstGeom>
      </xdr:spPr>
    </xdr:pic>
    <xdr:clientData/>
  </xdr:twoCellAnchor>
</xdr:wsDr>
</file>

<file path=xl/drawings/drawing3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631826</xdr:colOff>
      <xdr:row>0</xdr:row>
      <xdr:rowOff>480059</xdr:rowOff>
    </xdr:to>
    <xdr:pic>
      <xdr:nvPicPr>
        <xdr:cNvPr id="2" name="Imagen 1">
          <a:extLst>
            <a:ext uri="{FF2B5EF4-FFF2-40B4-BE49-F238E27FC236}">
              <a16:creationId xmlns:a16="http://schemas.microsoft.com/office/drawing/2014/main" id="{2FE0DFD8-582E-499A-BA1B-5E73729317C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65251" cy="485774"/>
        </a:xfrm>
        <a:prstGeom prst="rect">
          <a:avLst/>
        </a:prstGeom>
      </xdr:spPr>
    </xdr:pic>
    <xdr:clientData/>
  </xdr:twoCellAnchor>
</xdr:wsDr>
</file>

<file path=xl/drawings/drawing4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631826</xdr:colOff>
      <xdr:row>0</xdr:row>
      <xdr:rowOff>480059</xdr:rowOff>
    </xdr:to>
    <xdr:pic>
      <xdr:nvPicPr>
        <xdr:cNvPr id="2" name="Imagen 1">
          <a:extLst>
            <a:ext uri="{FF2B5EF4-FFF2-40B4-BE49-F238E27FC236}">
              <a16:creationId xmlns:a16="http://schemas.microsoft.com/office/drawing/2014/main" id="{EF2E0DBA-E468-4E2A-AD5B-8FC2150EDFA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4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631826</xdr:colOff>
      <xdr:row>0</xdr:row>
      <xdr:rowOff>480059</xdr:rowOff>
    </xdr:to>
    <xdr:pic>
      <xdr:nvPicPr>
        <xdr:cNvPr id="2" name="Imagen 1">
          <a:extLst>
            <a:ext uri="{FF2B5EF4-FFF2-40B4-BE49-F238E27FC236}">
              <a16:creationId xmlns:a16="http://schemas.microsoft.com/office/drawing/2014/main" id="{917A47BD-378D-42D1-A28B-9163DEFA283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4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8AF891DD-28CD-4E69-BFD3-E405DA634A2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4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250CF563-0252-4C15-AB4F-F7ACDCF6299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4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631826</xdr:colOff>
      <xdr:row>0</xdr:row>
      <xdr:rowOff>480059</xdr:rowOff>
    </xdr:to>
    <xdr:pic>
      <xdr:nvPicPr>
        <xdr:cNvPr id="2" name="Imagen 1">
          <a:extLst>
            <a:ext uri="{FF2B5EF4-FFF2-40B4-BE49-F238E27FC236}">
              <a16:creationId xmlns:a16="http://schemas.microsoft.com/office/drawing/2014/main" id="{87C070A3-2E9F-4F34-8235-5EDBFAE0639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4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631826</xdr:colOff>
      <xdr:row>0</xdr:row>
      <xdr:rowOff>480059</xdr:rowOff>
    </xdr:to>
    <xdr:pic>
      <xdr:nvPicPr>
        <xdr:cNvPr id="2" name="Imagen 1">
          <a:extLst>
            <a:ext uri="{FF2B5EF4-FFF2-40B4-BE49-F238E27FC236}">
              <a16:creationId xmlns:a16="http://schemas.microsoft.com/office/drawing/2014/main" id="{2B935087-069D-4B37-BB63-5180903A14F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4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631826</xdr:colOff>
      <xdr:row>0</xdr:row>
      <xdr:rowOff>480059</xdr:rowOff>
    </xdr:to>
    <xdr:pic>
      <xdr:nvPicPr>
        <xdr:cNvPr id="2" name="Imagen 1">
          <a:extLst>
            <a:ext uri="{FF2B5EF4-FFF2-40B4-BE49-F238E27FC236}">
              <a16:creationId xmlns:a16="http://schemas.microsoft.com/office/drawing/2014/main" id="{4FDCD2AA-3A1C-4920-8095-BB815C72ECC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4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628016</xdr:colOff>
      <xdr:row>0</xdr:row>
      <xdr:rowOff>476249</xdr:rowOff>
    </xdr:to>
    <xdr:pic>
      <xdr:nvPicPr>
        <xdr:cNvPr id="2" name="Imagen 1">
          <a:extLst>
            <a:ext uri="{FF2B5EF4-FFF2-40B4-BE49-F238E27FC236}">
              <a16:creationId xmlns:a16="http://schemas.microsoft.com/office/drawing/2014/main" id="{7E5CC557-E1F2-4E6D-9085-CF90C8D03E9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4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631826</xdr:colOff>
      <xdr:row>0</xdr:row>
      <xdr:rowOff>480059</xdr:rowOff>
    </xdr:to>
    <xdr:pic>
      <xdr:nvPicPr>
        <xdr:cNvPr id="2" name="Imagen 1">
          <a:extLst>
            <a:ext uri="{FF2B5EF4-FFF2-40B4-BE49-F238E27FC236}">
              <a16:creationId xmlns:a16="http://schemas.microsoft.com/office/drawing/2014/main" id="{EF9B744D-8093-450A-BC7B-24244A22EE2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4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628016</xdr:colOff>
      <xdr:row>0</xdr:row>
      <xdr:rowOff>476249</xdr:rowOff>
    </xdr:to>
    <xdr:pic>
      <xdr:nvPicPr>
        <xdr:cNvPr id="2" name="Imagen 1">
          <a:extLst>
            <a:ext uri="{FF2B5EF4-FFF2-40B4-BE49-F238E27FC236}">
              <a16:creationId xmlns:a16="http://schemas.microsoft.com/office/drawing/2014/main" id="{676A8802-57B7-4B5B-A9B3-BCD375B6CB3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5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628016</xdr:colOff>
      <xdr:row>0</xdr:row>
      <xdr:rowOff>476249</xdr:rowOff>
    </xdr:to>
    <xdr:pic>
      <xdr:nvPicPr>
        <xdr:cNvPr id="2" name="Imagen 1">
          <a:extLst>
            <a:ext uri="{FF2B5EF4-FFF2-40B4-BE49-F238E27FC236}">
              <a16:creationId xmlns:a16="http://schemas.microsoft.com/office/drawing/2014/main" id="{D7BC1EBB-DF85-4D8C-A5F7-AB4979DAC3A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5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628016</xdr:colOff>
      <xdr:row>0</xdr:row>
      <xdr:rowOff>476249</xdr:rowOff>
    </xdr:to>
    <xdr:pic>
      <xdr:nvPicPr>
        <xdr:cNvPr id="2" name="Imagen 1">
          <a:extLst>
            <a:ext uri="{FF2B5EF4-FFF2-40B4-BE49-F238E27FC236}">
              <a16:creationId xmlns:a16="http://schemas.microsoft.com/office/drawing/2014/main" id="{992BB31D-8C87-48C8-B1F4-6C89FE85462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5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628016</xdr:colOff>
      <xdr:row>0</xdr:row>
      <xdr:rowOff>476249</xdr:rowOff>
    </xdr:to>
    <xdr:pic>
      <xdr:nvPicPr>
        <xdr:cNvPr id="2" name="Imagen 1">
          <a:extLst>
            <a:ext uri="{FF2B5EF4-FFF2-40B4-BE49-F238E27FC236}">
              <a16:creationId xmlns:a16="http://schemas.microsoft.com/office/drawing/2014/main" id="{4B7421EF-2775-479A-A65D-46BF036AF64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5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3005E89C-B0BB-4C71-B95B-FF8A152598A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5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7B9B177C-6689-4592-9D37-76A115BDB27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5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A9129246-6CF5-4003-85EC-A72F9A71044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5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631826</xdr:colOff>
      <xdr:row>0</xdr:row>
      <xdr:rowOff>480059</xdr:rowOff>
    </xdr:to>
    <xdr:pic>
      <xdr:nvPicPr>
        <xdr:cNvPr id="2" name="Imagen 1">
          <a:extLst>
            <a:ext uri="{FF2B5EF4-FFF2-40B4-BE49-F238E27FC236}">
              <a16:creationId xmlns:a16="http://schemas.microsoft.com/office/drawing/2014/main" id="{6F010C45-7170-435B-976E-B4AB13C27E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5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631826</xdr:colOff>
      <xdr:row>0</xdr:row>
      <xdr:rowOff>480059</xdr:rowOff>
    </xdr:to>
    <xdr:pic>
      <xdr:nvPicPr>
        <xdr:cNvPr id="2" name="Imagen 1">
          <a:extLst>
            <a:ext uri="{FF2B5EF4-FFF2-40B4-BE49-F238E27FC236}">
              <a16:creationId xmlns:a16="http://schemas.microsoft.com/office/drawing/2014/main" id="{EBD437E0-8B8A-4A6C-B6E1-4AE1B1F064F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5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631826</xdr:colOff>
      <xdr:row>0</xdr:row>
      <xdr:rowOff>480059</xdr:rowOff>
    </xdr:to>
    <xdr:pic>
      <xdr:nvPicPr>
        <xdr:cNvPr id="2" name="Imagen 1">
          <a:extLst>
            <a:ext uri="{FF2B5EF4-FFF2-40B4-BE49-F238E27FC236}">
              <a16:creationId xmlns:a16="http://schemas.microsoft.com/office/drawing/2014/main" id="{87F63828-9354-4B0C-BAF9-FF3ACE0AFB3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5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631826</xdr:colOff>
      <xdr:row>0</xdr:row>
      <xdr:rowOff>480059</xdr:rowOff>
    </xdr:to>
    <xdr:pic>
      <xdr:nvPicPr>
        <xdr:cNvPr id="2" name="Imagen 1">
          <a:extLst>
            <a:ext uri="{FF2B5EF4-FFF2-40B4-BE49-F238E27FC236}">
              <a16:creationId xmlns:a16="http://schemas.microsoft.com/office/drawing/2014/main" id="{2B4D4EAB-3ACF-4D00-BB10-4C4CAEF1241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6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0E9A4488-AC96-4E37-9A6D-B6458FFAEA2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6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631826</xdr:colOff>
      <xdr:row>0</xdr:row>
      <xdr:rowOff>480059</xdr:rowOff>
    </xdr:to>
    <xdr:pic>
      <xdr:nvPicPr>
        <xdr:cNvPr id="2" name="Imagen 1">
          <a:extLst>
            <a:ext uri="{FF2B5EF4-FFF2-40B4-BE49-F238E27FC236}">
              <a16:creationId xmlns:a16="http://schemas.microsoft.com/office/drawing/2014/main" id="{EEBDD20D-A7E5-42DB-AE7D-5E40E219C79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6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631826</xdr:colOff>
      <xdr:row>0</xdr:row>
      <xdr:rowOff>480059</xdr:rowOff>
    </xdr:to>
    <xdr:pic>
      <xdr:nvPicPr>
        <xdr:cNvPr id="2" name="Imagen 1">
          <a:extLst>
            <a:ext uri="{FF2B5EF4-FFF2-40B4-BE49-F238E27FC236}">
              <a16:creationId xmlns:a16="http://schemas.microsoft.com/office/drawing/2014/main" id="{2CAA82F7-90D0-4627-84BF-DA12143B05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6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631826</xdr:colOff>
      <xdr:row>0</xdr:row>
      <xdr:rowOff>480059</xdr:rowOff>
    </xdr:to>
    <xdr:pic>
      <xdr:nvPicPr>
        <xdr:cNvPr id="2" name="Imagen 1">
          <a:extLst>
            <a:ext uri="{FF2B5EF4-FFF2-40B4-BE49-F238E27FC236}">
              <a16:creationId xmlns:a16="http://schemas.microsoft.com/office/drawing/2014/main" id="{3514B7DD-154A-4102-8610-38F52B11DAE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6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631826</xdr:colOff>
      <xdr:row>0</xdr:row>
      <xdr:rowOff>480059</xdr:rowOff>
    </xdr:to>
    <xdr:pic>
      <xdr:nvPicPr>
        <xdr:cNvPr id="2" name="Imagen 1">
          <a:extLst>
            <a:ext uri="{FF2B5EF4-FFF2-40B4-BE49-F238E27FC236}">
              <a16:creationId xmlns:a16="http://schemas.microsoft.com/office/drawing/2014/main" id="{C8BB9B11-5D9B-42C1-AD19-A7CFABFBBA2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6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631826</xdr:colOff>
      <xdr:row>0</xdr:row>
      <xdr:rowOff>480059</xdr:rowOff>
    </xdr:to>
    <xdr:pic>
      <xdr:nvPicPr>
        <xdr:cNvPr id="2" name="Imagen 1">
          <a:extLst>
            <a:ext uri="{FF2B5EF4-FFF2-40B4-BE49-F238E27FC236}">
              <a16:creationId xmlns:a16="http://schemas.microsoft.com/office/drawing/2014/main" id="{D12243A2-22BF-4195-9C81-F8BF86F2990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6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628016</xdr:colOff>
      <xdr:row>0</xdr:row>
      <xdr:rowOff>476249</xdr:rowOff>
    </xdr:to>
    <xdr:pic>
      <xdr:nvPicPr>
        <xdr:cNvPr id="2" name="Imagen 1">
          <a:extLst>
            <a:ext uri="{FF2B5EF4-FFF2-40B4-BE49-F238E27FC236}">
              <a16:creationId xmlns:a16="http://schemas.microsoft.com/office/drawing/2014/main" id="{5208C22F-8C7A-4D3F-B707-7CD8531ED51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6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631826</xdr:colOff>
      <xdr:row>0</xdr:row>
      <xdr:rowOff>480059</xdr:rowOff>
    </xdr:to>
    <xdr:pic>
      <xdr:nvPicPr>
        <xdr:cNvPr id="2" name="Imagen 1">
          <a:extLst>
            <a:ext uri="{FF2B5EF4-FFF2-40B4-BE49-F238E27FC236}">
              <a16:creationId xmlns:a16="http://schemas.microsoft.com/office/drawing/2014/main" id="{8D23FB5B-F629-4A2F-BF92-FE4A5A8C9CD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6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631826</xdr:colOff>
      <xdr:row>0</xdr:row>
      <xdr:rowOff>480059</xdr:rowOff>
    </xdr:to>
    <xdr:pic>
      <xdr:nvPicPr>
        <xdr:cNvPr id="2" name="Imagen 1">
          <a:extLst>
            <a:ext uri="{FF2B5EF4-FFF2-40B4-BE49-F238E27FC236}">
              <a16:creationId xmlns:a16="http://schemas.microsoft.com/office/drawing/2014/main" id="{D3087AEB-DA85-461A-AE93-3624B0C233B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6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631826</xdr:colOff>
      <xdr:row>0</xdr:row>
      <xdr:rowOff>480059</xdr:rowOff>
    </xdr:to>
    <xdr:pic>
      <xdr:nvPicPr>
        <xdr:cNvPr id="2" name="Imagen 1">
          <a:extLst>
            <a:ext uri="{FF2B5EF4-FFF2-40B4-BE49-F238E27FC236}">
              <a16:creationId xmlns:a16="http://schemas.microsoft.com/office/drawing/2014/main" id="{11191A9D-0AD5-4CBB-8F31-CC7B322A2AD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7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631826</xdr:colOff>
      <xdr:row>0</xdr:row>
      <xdr:rowOff>480059</xdr:rowOff>
    </xdr:to>
    <xdr:pic>
      <xdr:nvPicPr>
        <xdr:cNvPr id="2" name="Imagen 1">
          <a:extLst>
            <a:ext uri="{FF2B5EF4-FFF2-40B4-BE49-F238E27FC236}">
              <a16:creationId xmlns:a16="http://schemas.microsoft.com/office/drawing/2014/main" id="{7C86DA38-A522-4392-A3EB-DAD5FCEEB33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7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628016</xdr:colOff>
      <xdr:row>0</xdr:row>
      <xdr:rowOff>476249</xdr:rowOff>
    </xdr:to>
    <xdr:pic>
      <xdr:nvPicPr>
        <xdr:cNvPr id="2" name="Imagen 1">
          <a:extLst>
            <a:ext uri="{FF2B5EF4-FFF2-40B4-BE49-F238E27FC236}">
              <a16:creationId xmlns:a16="http://schemas.microsoft.com/office/drawing/2014/main" id="{DEF0D7D0-9D39-401D-A11E-03AC85844A0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7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631826</xdr:colOff>
      <xdr:row>0</xdr:row>
      <xdr:rowOff>480059</xdr:rowOff>
    </xdr:to>
    <xdr:pic>
      <xdr:nvPicPr>
        <xdr:cNvPr id="2" name="Imagen 1">
          <a:extLst>
            <a:ext uri="{FF2B5EF4-FFF2-40B4-BE49-F238E27FC236}">
              <a16:creationId xmlns:a16="http://schemas.microsoft.com/office/drawing/2014/main" id="{5A7A9088-8786-41E2-88A2-120A64DEB41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7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628016</xdr:colOff>
      <xdr:row>0</xdr:row>
      <xdr:rowOff>476249</xdr:rowOff>
    </xdr:to>
    <xdr:pic>
      <xdr:nvPicPr>
        <xdr:cNvPr id="2" name="Imagen 1">
          <a:extLst>
            <a:ext uri="{FF2B5EF4-FFF2-40B4-BE49-F238E27FC236}">
              <a16:creationId xmlns:a16="http://schemas.microsoft.com/office/drawing/2014/main" id="{0ED431F7-F7FC-4DC7-A2FE-0B91D8F7674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7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628016</xdr:colOff>
      <xdr:row>0</xdr:row>
      <xdr:rowOff>476249</xdr:rowOff>
    </xdr:to>
    <xdr:pic>
      <xdr:nvPicPr>
        <xdr:cNvPr id="2" name="Imagen 1">
          <a:extLst>
            <a:ext uri="{FF2B5EF4-FFF2-40B4-BE49-F238E27FC236}">
              <a16:creationId xmlns:a16="http://schemas.microsoft.com/office/drawing/2014/main" id="{6DE31E86-9861-4271-91F8-56B2A88553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7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631826</xdr:colOff>
      <xdr:row>0</xdr:row>
      <xdr:rowOff>480059</xdr:rowOff>
    </xdr:to>
    <xdr:pic>
      <xdr:nvPicPr>
        <xdr:cNvPr id="2" name="Imagen 1">
          <a:extLst>
            <a:ext uri="{FF2B5EF4-FFF2-40B4-BE49-F238E27FC236}">
              <a16:creationId xmlns:a16="http://schemas.microsoft.com/office/drawing/2014/main" id="{A77E06C2-F4AC-44D2-98E0-5E784537D4E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7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631826</xdr:colOff>
      <xdr:row>0</xdr:row>
      <xdr:rowOff>480059</xdr:rowOff>
    </xdr:to>
    <xdr:pic>
      <xdr:nvPicPr>
        <xdr:cNvPr id="2" name="Imagen 1">
          <a:extLst>
            <a:ext uri="{FF2B5EF4-FFF2-40B4-BE49-F238E27FC236}">
              <a16:creationId xmlns:a16="http://schemas.microsoft.com/office/drawing/2014/main" id="{F4162089-7FE1-4E69-AC48-40EE6D74E62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esther.martinez/Downloads/Tablero%20de%20Indicadores%20PROCESOS%20SUSTANTIVOS%20EDOMEX%20CAI%202023_5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esther.martinez/Downloads/Tablero%20de%20Indicadores%20PROCESOS%20SUSTANTIVOS%20EDOMEX%20CAI%202023_52.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esther.martinez/Downloads/Tablero%20de%20Indicadores%20PROCESOS%20SUSTANTIVOS%20EDOMEX%20CAI%202023_5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ANEL DE CONTROL DISTRITAL"/>
      <sheetName val="150151"/>
      <sheetName val="150152"/>
      <sheetName val="150153"/>
      <sheetName val="150251"/>
      <sheetName val="150253"/>
      <sheetName val="150351"/>
      <sheetName val="150352"/>
      <sheetName val="150353"/>
      <sheetName val="150451"/>
      <sheetName val="150551"/>
      <sheetName val="150651"/>
      <sheetName val="150652"/>
      <sheetName val="150751"/>
      <sheetName val="150851"/>
      <sheetName val="150951"/>
      <sheetName val="150952"/>
      <sheetName val="150953"/>
      <sheetName val="150954"/>
      <sheetName val="151051"/>
      <sheetName val="151151"/>
      <sheetName val="151251"/>
      <sheetName val="151252"/>
      <sheetName val="151253"/>
      <sheetName val="151351"/>
      <sheetName val="151452"/>
      <sheetName val="151453"/>
      <sheetName val="151551"/>
      <sheetName val="151651"/>
      <sheetName val="151652"/>
      <sheetName val="151751"/>
      <sheetName val="151851"/>
      <sheetName val="151852"/>
      <sheetName val="151853"/>
      <sheetName val="151951"/>
      <sheetName val="151952"/>
      <sheetName val="152052"/>
      <sheetName val="152053"/>
      <sheetName val="152054"/>
      <sheetName val="152151"/>
      <sheetName val="152152"/>
      <sheetName val="152251"/>
      <sheetName val="152252"/>
      <sheetName val="152351"/>
      <sheetName val="152352"/>
      <sheetName val="152353"/>
      <sheetName val="152451"/>
      <sheetName val="152551"/>
      <sheetName val="152651"/>
      <sheetName val="152751"/>
      <sheetName val="152752"/>
      <sheetName val="152753"/>
      <sheetName val="152851"/>
      <sheetName val="152853"/>
      <sheetName val="152951"/>
      <sheetName val="153051"/>
      <sheetName val="153052"/>
      <sheetName val="153151"/>
      <sheetName val="153251"/>
      <sheetName val="153351"/>
      <sheetName val="153451"/>
      <sheetName val="153551"/>
      <sheetName val="153552"/>
      <sheetName val="153553"/>
      <sheetName val="153651"/>
      <sheetName val="153652"/>
      <sheetName val="153653"/>
      <sheetName val="153654"/>
      <sheetName val="153752"/>
      <sheetName val="153753"/>
      <sheetName val="153851"/>
      <sheetName val="153852"/>
      <sheetName val="153951"/>
      <sheetName val="154051"/>
      <sheetName val="154052"/>
      <sheetName val="154053"/>
    </sheetNames>
    <sheetDataSet>
      <sheetData sheetId="0">
        <row r="1">
          <cell r="A1" t="str">
            <v>INSTITUTO NACIONAL ELECTORAL
SISTEMA DE GESTIÓN DE LA CALIDAD
ESTADO DE MÉXICO</v>
          </cell>
          <cell r="B1"/>
          <cell r="C1"/>
          <cell r="D1"/>
          <cell r="E1"/>
          <cell r="F1"/>
          <cell r="G1"/>
          <cell r="H1"/>
          <cell r="I1"/>
          <cell r="J1"/>
          <cell r="K1"/>
          <cell r="L1"/>
          <cell r="M1"/>
          <cell r="N1"/>
          <cell r="O1"/>
          <cell r="P1"/>
          <cell r="Q1"/>
        </row>
        <row r="2">
          <cell r="M2" t="str">
            <v>Fecha de corte: 24/09/2023</v>
          </cell>
        </row>
        <row r="5">
          <cell r="A5" t="str">
            <v>CAMPAÑA ANUAL INTENSA 2023</v>
          </cell>
        </row>
        <row r="6">
          <cell r="A6" t="str">
            <v>Número</v>
          </cell>
          <cell r="B6" t="str">
            <v xml:space="preserve">PROCESOS SUSTANTIVOS E INDICADORES </v>
          </cell>
        </row>
        <row r="7">
          <cell r="B7" t="str">
            <v>DESCRIPCIÓN</v>
          </cell>
          <cell r="E7" t="str">
            <v>MEDICIÓN</v>
          </cell>
        </row>
        <row r="8">
          <cell r="B8" t="str">
            <v xml:space="preserve">Proceso </v>
          </cell>
          <cell r="C8" t="str">
            <v>Dueño de Proceso</v>
          </cell>
          <cell r="D8" t="str">
            <v>Indicador</v>
          </cell>
          <cell r="E8" t="str">
            <v>Cálculo</v>
          </cell>
          <cell r="F8" t="str">
            <v xml:space="preserve">Periodo </v>
          </cell>
          <cell r="G8" t="str">
            <v>Estimado</v>
          </cell>
          <cell r="H8" t="str">
            <v>Nominativo</v>
          </cell>
        </row>
        <row r="9">
          <cell r="A9">
            <v>1</v>
          </cell>
          <cell r="B9" t="str">
            <v>ENTREVISTA</v>
          </cell>
          <cell r="C9" t="str">
            <v xml:space="preserve"> Auxiliar de Atención Ciudadana</v>
          </cell>
          <cell r="D9" t="str">
            <v>Efectividad de la entrevista =</v>
          </cell>
          <cell r="E9" t="str">
            <v>(Número de trámites aplicados / (Número de fichas requisitadas - Notificaciones de improcedencia de trámite)) x 100</v>
          </cell>
          <cell r="F9" t="str">
            <v>Semanal (remesa)</v>
          </cell>
          <cell r="G9">
            <v>0.9</v>
          </cell>
          <cell r="H9" t="str">
            <v>Número de trámites aplicados</v>
          </cell>
        </row>
        <row r="10">
          <cell r="H10" t="str">
            <v>Número de fichas requisitadas - Notificaciones de improcedencia de trámite</v>
          </cell>
        </row>
        <row r="12">
          <cell r="A12">
            <v>2</v>
          </cell>
          <cell r="B12" t="str">
            <v>TRÁMITE</v>
          </cell>
          <cell r="C12" t="str">
            <v>Operador de Equipo Tecnológico</v>
          </cell>
          <cell r="D12" t="str">
            <v>Trámites exitosos efectivos=</v>
          </cell>
          <cell r="E12" t="str">
            <v>(Número de trámites exitosos / Número de trámites aplicados) x 100</v>
          </cell>
          <cell r="F12" t="str">
            <v>Semanal (remesa)</v>
          </cell>
          <cell r="G12">
            <v>0.9</v>
          </cell>
          <cell r="H12" t="str">
            <v>Número de trámites exitosos</v>
          </cell>
        </row>
        <row r="13">
          <cell r="H13" t="str">
            <v>Número de trámites aplicados</v>
          </cell>
        </row>
        <row r="15">
          <cell r="A15">
            <v>3</v>
          </cell>
          <cell r="B15" t="str">
            <v>TRANSFERENCIA</v>
          </cell>
          <cell r="C15" t="str">
            <v>Responsable de Módulo</v>
          </cell>
          <cell r="D15" t="str">
            <v xml:space="preserve">Transacciones exitosas = </v>
          </cell>
          <cell r="E15" t="str">
            <v>(Número de Archivos de Transacción aceptados /Total de Archivos de Transacción procesados) x100</v>
          </cell>
          <cell r="F15" t="str">
            <v>Semanal (remesa)</v>
          </cell>
          <cell r="G15">
            <v>0.9</v>
          </cell>
          <cell r="H15" t="str">
            <v>Número de Archivos de Transacción aceptados</v>
          </cell>
        </row>
        <row r="16">
          <cell r="H16" t="str">
            <v>Total de Archivos de Transacción procesados</v>
          </cell>
        </row>
        <row r="18">
          <cell r="A18">
            <v>4</v>
          </cell>
          <cell r="B18" t="str">
            <v>CONCILIACIÓN</v>
          </cell>
          <cell r="C18" t="str">
            <v>Responsable de Módulo</v>
          </cell>
          <cell r="D18" t="str">
            <v xml:space="preserve">Credenciales disponibles para entrega = </v>
          </cell>
          <cell r="E18" t="str">
            <v>((Credenciales recibidas - Credenciales inconsistentes) / Credenciales recibidas) x 100</v>
          </cell>
          <cell r="F18" t="str">
            <v>Semanal (remesa)</v>
          </cell>
          <cell r="G18">
            <v>0.9</v>
          </cell>
          <cell r="H18" t="str">
            <v xml:space="preserve">Credenciales Recibidas - Credenciales inconsistentes </v>
          </cell>
        </row>
        <row r="19">
          <cell r="H19" t="str">
            <v>Credenciales recibidas</v>
          </cell>
        </row>
        <row r="21">
          <cell r="A21">
            <v>5</v>
          </cell>
          <cell r="B21" t="str">
            <v>CONCILIACIÓN</v>
          </cell>
          <cell r="C21" t="str">
            <v>Responsable de Módulo</v>
          </cell>
          <cell r="D21" t="str">
            <v xml:space="preserve">Credenciales disponibles para entrega = </v>
          </cell>
          <cell r="E21" t="str">
            <v>(Credenciales en resguardo / Credenciales totales en SIIRFE disponibles para entrega) x 100</v>
          </cell>
          <cell r="F21" t="str">
            <v>Semanal (remesa)</v>
          </cell>
          <cell r="G21">
            <v>1</v>
          </cell>
          <cell r="H21" t="str">
            <v>Credenciales en resguardo</v>
          </cell>
        </row>
        <row r="22">
          <cell r="H22" t="str">
            <v>Credenciales totales en SIIRFE disponibles para entrega</v>
          </cell>
        </row>
        <row r="24">
          <cell r="A24">
            <v>6</v>
          </cell>
          <cell r="B24" t="str">
            <v>ENTREGA</v>
          </cell>
          <cell r="C24" t="str">
            <v>Operador de Equipo Tecnológico</v>
          </cell>
          <cell r="D24" t="str">
            <v xml:space="preserve">Efectividad de entrega de CPV en MAC = </v>
          </cell>
          <cell r="E24" t="str">
            <v>(Total de credenciales entregadas / Total de credenciales solicitadas) x 100</v>
          </cell>
          <cell r="F24" t="str">
            <v>Semanal (remesa)</v>
          </cell>
          <cell r="G24">
            <v>0.9</v>
          </cell>
          <cell r="H24" t="str">
            <v xml:space="preserve">Total de credenciales entregadas </v>
          </cell>
        </row>
        <row r="25">
          <cell r="H25" t="str">
            <v xml:space="preserve"> Total de credenciales solicitadas</v>
          </cell>
        </row>
      </sheetData>
      <sheetData sheetId="1">
        <row r="9">
          <cell r="I9" t="str">
            <v>2023-37</v>
          </cell>
          <cell r="J9" t="str">
            <v>2023-38</v>
          </cell>
          <cell r="K9" t="str">
            <v>2023-39</v>
          </cell>
          <cell r="L9" t="str">
            <v>2023-40</v>
          </cell>
          <cell r="M9" t="str">
            <v>2023-41</v>
          </cell>
          <cell r="N9" t="str">
            <v>2023-42</v>
          </cell>
          <cell r="O9" t="str">
            <v>2023-43</v>
          </cell>
          <cell r="P9" t="str">
            <v>2023-44</v>
          </cell>
          <cell r="Q9" t="str">
            <v>2023-45</v>
          </cell>
          <cell r="R9" t="str">
            <v>2023-46</v>
          </cell>
          <cell r="S9" t="str">
            <v>2023-47</v>
          </cell>
          <cell r="T9" t="str">
            <v>2023-48</v>
          </cell>
          <cell r="U9" t="str">
            <v>2023-49</v>
          </cell>
          <cell r="V9" t="str">
            <v>2023-50</v>
          </cell>
          <cell r="W9" t="str">
            <v>2023-51</v>
          </cell>
          <cell r="X9" t="str">
            <v>2023-52</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ANEL DE CONTROL DISTRITAL"/>
      <sheetName val="150151"/>
      <sheetName val="150152"/>
      <sheetName val="150153"/>
      <sheetName val="150251"/>
      <sheetName val="150252"/>
      <sheetName val="150351"/>
      <sheetName val="150352"/>
      <sheetName val="150353"/>
      <sheetName val="150451"/>
      <sheetName val="150551"/>
      <sheetName val="150552"/>
      <sheetName val="150553"/>
      <sheetName val="150651"/>
      <sheetName val="150751"/>
      <sheetName val="150851"/>
      <sheetName val="150951"/>
      <sheetName val="150952"/>
      <sheetName val="150953"/>
      <sheetName val="150954"/>
      <sheetName val="151051"/>
      <sheetName val="151151"/>
      <sheetName val="151251"/>
      <sheetName val="151252"/>
      <sheetName val="151253"/>
      <sheetName val="151351"/>
      <sheetName val="151451"/>
      <sheetName val="151551"/>
      <sheetName val="151651"/>
      <sheetName val="151652"/>
      <sheetName val="151751"/>
      <sheetName val="151851"/>
      <sheetName val="151852"/>
      <sheetName val="151853"/>
      <sheetName val="151951"/>
      <sheetName val="152051"/>
      <sheetName val="152151"/>
      <sheetName val="152152"/>
      <sheetName val="152251"/>
      <sheetName val="152252"/>
      <sheetName val="152351"/>
      <sheetName val="152352"/>
      <sheetName val="152353"/>
      <sheetName val="152451"/>
      <sheetName val="152551"/>
      <sheetName val="152651"/>
      <sheetName val="152751"/>
      <sheetName val="152752"/>
      <sheetName val="152753"/>
      <sheetName val="152851"/>
      <sheetName val="152852"/>
      <sheetName val="152853"/>
      <sheetName val="152951"/>
      <sheetName val="153051"/>
      <sheetName val="153052"/>
      <sheetName val="153151"/>
      <sheetName val="153251"/>
      <sheetName val="153351"/>
      <sheetName val="153451"/>
      <sheetName val="153551"/>
      <sheetName val="153552"/>
      <sheetName val="153553"/>
      <sheetName val="153651"/>
      <sheetName val="153652"/>
      <sheetName val="153653"/>
      <sheetName val="153654"/>
      <sheetName val="153751"/>
      <sheetName val="153752"/>
      <sheetName val="153851"/>
      <sheetName val="153852"/>
      <sheetName val="153951"/>
      <sheetName val="154051"/>
      <sheetName val="154052"/>
      <sheetName val="154053"/>
      <sheetName val="154151"/>
      <sheetName val="154152"/>
      <sheetName val="154153"/>
    </sheetNames>
    <sheetDataSet>
      <sheetData sheetId="0">
        <row r="1">
          <cell r="A1" t="str">
            <v>INSTITUTO NACIONAL ELECTORAL
SISTEMA DE GESTIÓN DE LA CALIDAD
ESTADO DE MÉXICO</v>
          </cell>
        </row>
        <row r="2">
          <cell r="M2" t="str">
            <v>Fecha de corte: dd/mm/aaaa</v>
          </cell>
        </row>
        <row r="5">
          <cell r="A5" t="str">
            <v>CAMPAÑA ANUAL INTENSA 2023</v>
          </cell>
        </row>
        <row r="6">
          <cell r="A6" t="str">
            <v>Número</v>
          </cell>
          <cell r="B6" t="str">
            <v xml:space="preserve">PROCESOS SUSTANTIVOS E INDICADORES </v>
          </cell>
        </row>
        <row r="7">
          <cell r="B7" t="str">
            <v>DESCRIPCIÓN</v>
          </cell>
          <cell r="E7" t="str">
            <v>MEDICIÓN</v>
          </cell>
        </row>
        <row r="8">
          <cell r="B8" t="str">
            <v xml:space="preserve">Proceso </v>
          </cell>
          <cell r="C8" t="str">
            <v>Dueño de Proceso</v>
          </cell>
          <cell r="D8" t="str">
            <v>Indicador</v>
          </cell>
          <cell r="E8" t="str">
            <v>Cálculo</v>
          </cell>
          <cell r="F8" t="str">
            <v xml:space="preserve">Periodo </v>
          </cell>
          <cell r="G8" t="str">
            <v>Estimado</v>
          </cell>
          <cell r="H8" t="str">
            <v>Nominativo</v>
          </cell>
        </row>
        <row r="9">
          <cell r="A9">
            <v>1</v>
          </cell>
          <cell r="B9" t="str">
            <v>ENTREVISTA</v>
          </cell>
          <cell r="C9" t="str">
            <v xml:space="preserve"> Auxiliar de Atención Ciudadana</v>
          </cell>
          <cell r="D9" t="str">
            <v>Efectividad de la entrevista =</v>
          </cell>
          <cell r="E9" t="str">
            <v>(Número de trámites aplicados / (Número de fichas requisitadas - Notificaciones de improcedencia de trámite)) x 100</v>
          </cell>
          <cell r="F9" t="str">
            <v>Semanal (remesa)</v>
          </cell>
          <cell r="G9">
            <v>0.9</v>
          </cell>
          <cell r="H9" t="str">
            <v>Número de trámites aplicados</v>
          </cell>
        </row>
        <row r="10">
          <cell r="H10" t="str">
            <v>Número de fichas requisitadas - Notificaciones de improcedencia de trámite</v>
          </cell>
        </row>
        <row r="12">
          <cell r="A12">
            <v>2</v>
          </cell>
          <cell r="B12" t="str">
            <v>TRÁMITE</v>
          </cell>
          <cell r="C12" t="str">
            <v>Operador de Equipo Tecnológico</v>
          </cell>
          <cell r="D12" t="str">
            <v>Trámites exitosos efectivos=</v>
          </cell>
          <cell r="E12" t="str">
            <v>(Número de trámites exitosos / Número de trámites aplicados) x 100</v>
          </cell>
          <cell r="F12" t="str">
            <v>Semanal (remesa)</v>
          </cell>
          <cell r="G12">
            <v>0.9</v>
          </cell>
          <cell r="H12" t="str">
            <v>Número de trámites exitosos</v>
          </cell>
        </row>
        <row r="13">
          <cell r="H13" t="str">
            <v>Número de trámites aplicados</v>
          </cell>
        </row>
        <row r="15">
          <cell r="A15">
            <v>3</v>
          </cell>
          <cell r="B15" t="str">
            <v>TRANSFERENCIA</v>
          </cell>
          <cell r="C15" t="str">
            <v>Responsable de Módulo</v>
          </cell>
          <cell r="D15" t="str">
            <v xml:space="preserve">Transacciones exitosas = </v>
          </cell>
          <cell r="E15" t="str">
            <v>(Número de Archivos de Transacción aceptados /Total de Archivos de Transacción procesados) x100</v>
          </cell>
          <cell r="F15" t="str">
            <v>Semanal (remesa)</v>
          </cell>
          <cell r="G15">
            <v>0.9</v>
          </cell>
          <cell r="H15" t="str">
            <v>Número de Archivos de Transacción aceptados</v>
          </cell>
        </row>
        <row r="16">
          <cell r="H16" t="str">
            <v>Total de Archivos de Transacción procesados</v>
          </cell>
        </row>
        <row r="18">
          <cell r="A18">
            <v>4</v>
          </cell>
          <cell r="B18" t="str">
            <v>CONCILIACIÓN</v>
          </cell>
          <cell r="C18" t="str">
            <v>Responsable de Módulo</v>
          </cell>
          <cell r="D18" t="str">
            <v xml:space="preserve">Credenciales disponibles para entrega = </v>
          </cell>
          <cell r="E18" t="str">
            <v>((Credenciales recibidas - Credenciales inconsistentes) / Credenciales recibidas) x 100</v>
          </cell>
          <cell r="F18" t="str">
            <v>Semanal (remesa)</v>
          </cell>
          <cell r="G18">
            <v>0.9</v>
          </cell>
          <cell r="H18" t="str">
            <v xml:space="preserve">Credenciales Recibidas - Credenciales inconsistentes </v>
          </cell>
        </row>
        <row r="19">
          <cell r="H19" t="str">
            <v>Credenciales recibidas</v>
          </cell>
        </row>
        <row r="21">
          <cell r="A21">
            <v>5</v>
          </cell>
          <cell r="B21" t="str">
            <v>CONCILIACIÓN</v>
          </cell>
          <cell r="C21" t="str">
            <v>Responsable de Módulo</v>
          </cell>
          <cell r="D21" t="str">
            <v xml:space="preserve">Credenciales disponibles para entrega = </v>
          </cell>
          <cell r="E21" t="str">
            <v>(Credenciales en resguardo / Credenciales totales en SIIRFE disponibles para entrega) x 100</v>
          </cell>
          <cell r="F21" t="str">
            <v>Semanal (remesa)</v>
          </cell>
          <cell r="G21">
            <v>1</v>
          </cell>
          <cell r="H21" t="str">
            <v>Credenciales en resguardo</v>
          </cell>
        </row>
        <row r="22">
          <cell r="H22" t="str">
            <v>Credenciales totales en SIIRFE disponibles para entrega</v>
          </cell>
        </row>
        <row r="24">
          <cell r="A24">
            <v>6</v>
          </cell>
          <cell r="B24" t="str">
            <v>ENTREGA</v>
          </cell>
          <cell r="C24" t="str">
            <v>Operador de Equipo Tecnológico</v>
          </cell>
          <cell r="D24" t="str">
            <v xml:space="preserve">Efectividad de entrega de CPV en MAC = </v>
          </cell>
          <cell r="E24" t="str">
            <v>(Total de credenciales entregadas / Total de credenciales solicitadas) x 100</v>
          </cell>
          <cell r="F24" t="str">
            <v>Semanal (remesa)</v>
          </cell>
          <cell r="G24">
            <v>0.9</v>
          </cell>
          <cell r="H24" t="str">
            <v xml:space="preserve">Total de credenciales entregadas </v>
          </cell>
        </row>
        <row r="25">
          <cell r="H25" t="str">
            <v xml:space="preserve"> Total de credenciales solicitadas</v>
          </cell>
        </row>
      </sheetData>
      <sheetData sheetId="1">
        <row r="9">
          <cell r="I9" t="str">
            <v>2023-37</v>
          </cell>
          <cell r="J9" t="str">
            <v>2023-38</v>
          </cell>
          <cell r="K9" t="str">
            <v>2023-39</v>
          </cell>
          <cell r="L9" t="str">
            <v>2023-40</v>
          </cell>
          <cell r="M9" t="str">
            <v>2023-41</v>
          </cell>
          <cell r="N9" t="str">
            <v>2023-42</v>
          </cell>
          <cell r="O9" t="str">
            <v>2023-43</v>
          </cell>
          <cell r="P9" t="str">
            <v>2023-44</v>
          </cell>
          <cell r="Q9" t="str">
            <v>2023-45</v>
          </cell>
          <cell r="R9" t="str">
            <v>2023-46</v>
          </cell>
          <cell r="S9" t="str">
            <v>2023-47</v>
          </cell>
          <cell r="T9" t="str">
            <v>2023-48</v>
          </cell>
          <cell r="U9" t="str">
            <v>2023-49</v>
          </cell>
          <cell r="V9" t="str">
            <v>2023-50</v>
          </cell>
          <cell r="W9" t="str">
            <v>2023-51</v>
          </cell>
          <cell r="X9" t="str">
            <v>2023-52</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ANEL DE CONTROL DISTRITAL"/>
      <sheetName val="150151"/>
      <sheetName val="150152"/>
      <sheetName val="150153"/>
      <sheetName val="150251"/>
      <sheetName val="150253"/>
      <sheetName val="150351"/>
      <sheetName val="150352"/>
      <sheetName val="150353"/>
      <sheetName val="150451"/>
      <sheetName val="150551"/>
      <sheetName val="150651"/>
      <sheetName val="150652"/>
      <sheetName val="150751"/>
      <sheetName val="150851"/>
      <sheetName val="150951"/>
      <sheetName val="150952"/>
      <sheetName val="150953"/>
      <sheetName val="150954"/>
      <sheetName val="151051"/>
      <sheetName val="151151"/>
      <sheetName val="151251"/>
      <sheetName val="151252"/>
      <sheetName val="151253"/>
      <sheetName val="151351"/>
      <sheetName val="151452"/>
      <sheetName val="151453"/>
      <sheetName val="151551"/>
      <sheetName val="151651"/>
      <sheetName val="151652"/>
      <sheetName val="151751"/>
      <sheetName val="151851"/>
      <sheetName val="151852"/>
      <sheetName val="151853"/>
      <sheetName val="151951"/>
      <sheetName val="151952"/>
      <sheetName val="152052"/>
      <sheetName val="152053"/>
      <sheetName val="152054"/>
      <sheetName val="152151"/>
      <sheetName val="152152"/>
      <sheetName val="152251"/>
      <sheetName val="152252"/>
      <sheetName val="152351"/>
      <sheetName val="152352"/>
      <sheetName val="152353"/>
      <sheetName val="152451"/>
      <sheetName val="152551"/>
      <sheetName val="152651"/>
      <sheetName val="152751"/>
      <sheetName val="152752"/>
      <sheetName val="152753"/>
      <sheetName val="152851"/>
      <sheetName val="152853"/>
      <sheetName val="152951"/>
      <sheetName val="153051"/>
      <sheetName val="153052"/>
      <sheetName val="153151"/>
      <sheetName val="153251"/>
      <sheetName val="153351"/>
      <sheetName val="153451"/>
      <sheetName val="153551"/>
      <sheetName val="153552"/>
      <sheetName val="153553"/>
      <sheetName val="153651"/>
      <sheetName val="153652"/>
      <sheetName val="153653"/>
      <sheetName val="153654"/>
      <sheetName val="153752"/>
      <sheetName val="153753"/>
      <sheetName val="153851"/>
      <sheetName val="153852"/>
      <sheetName val="153951"/>
      <sheetName val="154051"/>
      <sheetName val="154052"/>
      <sheetName val="154053"/>
    </sheetNames>
    <sheetDataSet>
      <sheetData sheetId="0">
        <row r="1">
          <cell r="A1" t="str">
            <v>INSTITUTO NACIONAL ELECTORAL
SISTEMA DE GESTIÓN DE LA CALIDAD
ESTADO DE MÉXICO</v>
          </cell>
        </row>
        <row r="2">
          <cell r="M2" t="str">
            <v>Fecha de corte: dd/mm/aaaa</v>
          </cell>
        </row>
        <row r="5">
          <cell r="A5" t="str">
            <v>CAMPAÑA ANUAL INTENSA 2023</v>
          </cell>
        </row>
        <row r="6">
          <cell r="A6" t="str">
            <v>Número</v>
          </cell>
          <cell r="B6" t="str">
            <v xml:space="preserve">PROCESOS SUSTANTIVOS E INDICADORES </v>
          </cell>
        </row>
        <row r="7">
          <cell r="B7" t="str">
            <v>DESCRIPCIÓN</v>
          </cell>
          <cell r="E7" t="str">
            <v>MEDICIÓN</v>
          </cell>
        </row>
        <row r="8">
          <cell r="B8" t="str">
            <v xml:space="preserve">Proceso </v>
          </cell>
          <cell r="C8" t="str">
            <v>Dueño de Proceso</v>
          </cell>
          <cell r="D8" t="str">
            <v>Indicador</v>
          </cell>
          <cell r="E8" t="str">
            <v>Cálculo</v>
          </cell>
          <cell r="F8" t="str">
            <v xml:space="preserve">Periodo </v>
          </cell>
          <cell r="G8" t="str">
            <v>Estimado</v>
          </cell>
          <cell r="H8" t="str">
            <v>Nominativo</v>
          </cell>
        </row>
        <row r="9">
          <cell r="A9">
            <v>1</v>
          </cell>
          <cell r="B9" t="str">
            <v>ENTREVISTA</v>
          </cell>
          <cell r="C9" t="str">
            <v xml:space="preserve"> Auxiliar de Atención Ciudadana</v>
          </cell>
          <cell r="D9" t="str">
            <v>Efectividad de la entrevista =</v>
          </cell>
          <cell r="E9" t="str">
            <v>(Número de trámites aplicados / (Número de fichas requisitadas - Notificaciones de improcedencia de trámite)) x 100</v>
          </cell>
          <cell r="F9" t="str">
            <v>Semanal (remesa)</v>
          </cell>
          <cell r="G9">
            <v>0.9</v>
          </cell>
          <cell r="H9" t="str">
            <v>Número de trámites aplicados</v>
          </cell>
        </row>
        <row r="10">
          <cell r="H10" t="str">
            <v>Número de fichas requisitadas - Notificaciones de improcedencia de trámite</v>
          </cell>
        </row>
        <row r="12">
          <cell r="A12">
            <v>2</v>
          </cell>
          <cell r="B12" t="str">
            <v>TRÁMITE</v>
          </cell>
          <cell r="C12" t="str">
            <v>Operador de Equipo Tecnológico</v>
          </cell>
          <cell r="D12" t="str">
            <v>Trámites exitosos efectivos=</v>
          </cell>
          <cell r="E12" t="str">
            <v>(Número de trámites exitosos / Número de trámites aplicados) x 100</v>
          </cell>
          <cell r="F12" t="str">
            <v>Semanal (remesa)</v>
          </cell>
          <cell r="G12">
            <v>0.9</v>
          </cell>
          <cell r="H12" t="str">
            <v>Número de trámites exitosos</v>
          </cell>
        </row>
        <row r="13">
          <cell r="H13" t="str">
            <v>Número de trámites aplicados</v>
          </cell>
        </row>
        <row r="15">
          <cell r="A15">
            <v>3</v>
          </cell>
          <cell r="B15" t="str">
            <v>TRANSFERENCIA</v>
          </cell>
          <cell r="C15" t="str">
            <v>Responsable de Módulo</v>
          </cell>
          <cell r="D15" t="str">
            <v xml:space="preserve">Transacciones exitosas = </v>
          </cell>
          <cell r="E15" t="str">
            <v>(Número de Archivos de Transacción aceptados /Total de Archivos de Transacción procesados) x100</v>
          </cell>
          <cell r="F15" t="str">
            <v>Semanal (remesa)</v>
          </cell>
          <cell r="G15">
            <v>0.9</v>
          </cell>
          <cell r="H15" t="str">
            <v>Número de Archivos de Transacción aceptados</v>
          </cell>
        </row>
        <row r="16">
          <cell r="H16" t="str">
            <v>Total de Archivos de Transacción procesados</v>
          </cell>
        </row>
        <row r="18">
          <cell r="A18">
            <v>4</v>
          </cell>
          <cell r="B18" t="str">
            <v>CONCILIACIÓN</v>
          </cell>
          <cell r="C18" t="str">
            <v>Responsable de Módulo</v>
          </cell>
          <cell r="D18" t="str">
            <v xml:space="preserve">Credenciales disponibles para entrega = </v>
          </cell>
          <cell r="E18" t="str">
            <v>((Credenciales recibidas - Credenciales inconsistentes) / Credenciales recibidas) x 100</v>
          </cell>
          <cell r="F18" t="str">
            <v>Semanal (remesa)</v>
          </cell>
          <cell r="G18">
            <v>0.9</v>
          </cell>
          <cell r="H18" t="str">
            <v xml:space="preserve">Credenciales Recibidas - Credenciales inconsistentes </v>
          </cell>
        </row>
        <row r="19">
          <cell r="H19" t="str">
            <v>Credenciales recibidas</v>
          </cell>
        </row>
        <row r="21">
          <cell r="A21">
            <v>5</v>
          </cell>
          <cell r="B21" t="str">
            <v>CONCILIACIÓN</v>
          </cell>
          <cell r="C21" t="str">
            <v>Responsable de Módulo</v>
          </cell>
          <cell r="D21" t="str">
            <v xml:space="preserve">Credenciales disponibles para entrega = </v>
          </cell>
          <cell r="E21" t="str">
            <v>(Credenciales en resguardo / Credenciales totales en SIIRFE disponibles para entrega) x 100</v>
          </cell>
          <cell r="F21" t="str">
            <v>Semanal (remesa)</v>
          </cell>
          <cell r="G21">
            <v>1</v>
          </cell>
          <cell r="H21" t="str">
            <v>Credenciales en resguardo</v>
          </cell>
        </row>
        <row r="22">
          <cell r="H22" t="str">
            <v>Credenciales totales en SIIRFE disponibles para entrega</v>
          </cell>
        </row>
        <row r="24">
          <cell r="A24">
            <v>6</v>
          </cell>
          <cell r="B24" t="str">
            <v>ENTREGA</v>
          </cell>
          <cell r="C24" t="str">
            <v>Operador de Equipo Tecnológico</v>
          </cell>
          <cell r="D24" t="str">
            <v xml:space="preserve">Efectividad de entrega de CPV en MAC = </v>
          </cell>
          <cell r="E24" t="str">
            <v>(Total de credenciales entregadas / Total de credenciales solicitadas) x 100</v>
          </cell>
          <cell r="F24" t="str">
            <v>Semanal (remesa)</v>
          </cell>
          <cell r="G24">
            <v>0.9</v>
          </cell>
          <cell r="H24" t="str">
            <v xml:space="preserve">Total de credenciales entregadas </v>
          </cell>
        </row>
        <row r="25">
          <cell r="H25" t="str">
            <v xml:space="preserve"> Total de credenciales solicitadas</v>
          </cell>
        </row>
      </sheetData>
      <sheetData sheetId="1">
        <row r="9">
          <cell r="I9" t="str">
            <v>2023-37</v>
          </cell>
          <cell r="J9" t="str">
            <v>2023-38</v>
          </cell>
          <cell r="K9" t="str">
            <v>2023-39</v>
          </cell>
          <cell r="L9" t="str">
            <v>2023-40</v>
          </cell>
          <cell r="M9" t="str">
            <v>2023-41</v>
          </cell>
          <cell r="N9" t="str">
            <v>2023-42</v>
          </cell>
          <cell r="O9" t="str">
            <v>2023-43</v>
          </cell>
          <cell r="P9" t="str">
            <v>2023-44</v>
          </cell>
          <cell r="Q9" t="str">
            <v>2023-45</v>
          </cell>
          <cell r="R9" t="str">
            <v>2023-46</v>
          </cell>
          <cell r="S9" t="str">
            <v>2023-47</v>
          </cell>
          <cell r="T9" t="str">
            <v>2023-48</v>
          </cell>
          <cell r="U9" t="str">
            <v>2023-49</v>
          </cell>
          <cell r="V9" t="str">
            <v>2023-50</v>
          </cell>
          <cell r="W9" t="str">
            <v>2023-51</v>
          </cell>
          <cell r="X9" t="str">
            <v>2023-52</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31.xml"/><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2" Type="http://schemas.openxmlformats.org/officeDocument/2006/relationships/drawing" Target="../drawings/drawing32.xml"/><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33.xml"/><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2" Type="http://schemas.openxmlformats.org/officeDocument/2006/relationships/drawing" Target="../drawings/drawing34.xml"/><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2" Type="http://schemas.openxmlformats.org/officeDocument/2006/relationships/drawing" Target="../drawings/drawing35.xml"/><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2" Type="http://schemas.openxmlformats.org/officeDocument/2006/relationships/drawing" Target="../drawings/drawing36.xml"/><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37.xml"/><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2" Type="http://schemas.openxmlformats.org/officeDocument/2006/relationships/drawing" Target="../drawings/drawing38.xml"/><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2" Type="http://schemas.openxmlformats.org/officeDocument/2006/relationships/drawing" Target="../drawings/drawing39.xml"/><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2" Type="http://schemas.openxmlformats.org/officeDocument/2006/relationships/drawing" Target="../drawings/drawing40.xml"/><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41.xml"/><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2" Type="http://schemas.openxmlformats.org/officeDocument/2006/relationships/drawing" Target="../drawings/drawing42.xml"/><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2" Type="http://schemas.openxmlformats.org/officeDocument/2006/relationships/drawing" Target="../drawings/drawing43.xml"/><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2" Type="http://schemas.openxmlformats.org/officeDocument/2006/relationships/drawing" Target="../drawings/drawing44.xml"/><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45.xml"/><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2" Type="http://schemas.openxmlformats.org/officeDocument/2006/relationships/drawing" Target="../drawings/drawing46.xml"/><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2" Type="http://schemas.openxmlformats.org/officeDocument/2006/relationships/drawing" Target="../drawings/drawing47.xml"/><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2" Type="http://schemas.openxmlformats.org/officeDocument/2006/relationships/drawing" Target="../drawings/drawing48.xml"/><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49.xml"/><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50.xml"/><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2" Type="http://schemas.openxmlformats.org/officeDocument/2006/relationships/drawing" Target="../drawings/drawing51.xml"/><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2" Type="http://schemas.openxmlformats.org/officeDocument/2006/relationships/drawing" Target="../drawings/drawing52.xml"/><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53.xml"/><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54.xml"/><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2" Type="http://schemas.openxmlformats.org/officeDocument/2006/relationships/drawing" Target="../drawings/drawing55.xml"/><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2" Type="http://schemas.openxmlformats.org/officeDocument/2006/relationships/drawing" Target="../drawings/drawing56.xml"/><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57.xml"/><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58.xml"/><Relationship Id="rId1" Type="http://schemas.openxmlformats.org/officeDocument/2006/relationships/printerSettings" Target="../printerSettings/printerSettings58.bin"/></Relationships>
</file>

<file path=xl/worksheets/_rels/sheet59.xml.rels><?xml version="1.0" encoding="UTF-8" standalone="yes"?>
<Relationships xmlns="http://schemas.openxmlformats.org/package/2006/relationships"><Relationship Id="rId2" Type="http://schemas.openxmlformats.org/officeDocument/2006/relationships/drawing" Target="../drawings/drawing59.xml"/><Relationship Id="rId1" Type="http://schemas.openxmlformats.org/officeDocument/2006/relationships/printerSettings" Target="../printerSettings/printerSettings59.bin"/></Relationships>
</file>

<file path=xl/worksheets/_rels/sheet60.xml.rels><?xml version="1.0" encoding="UTF-8" standalone="yes"?>
<Relationships xmlns="http://schemas.openxmlformats.org/package/2006/relationships"><Relationship Id="rId2" Type="http://schemas.openxmlformats.org/officeDocument/2006/relationships/drawing" Target="../drawings/drawing60.xml"/><Relationship Id="rId1" Type="http://schemas.openxmlformats.org/officeDocument/2006/relationships/printerSettings" Target="../printerSettings/printerSettings6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61.xml"/><Relationship Id="rId1" Type="http://schemas.openxmlformats.org/officeDocument/2006/relationships/printerSettings" Target="../printerSettings/printerSettings6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62.xml"/><Relationship Id="rId1" Type="http://schemas.openxmlformats.org/officeDocument/2006/relationships/printerSettings" Target="../printerSettings/printerSettings62.bin"/></Relationships>
</file>

<file path=xl/worksheets/_rels/sheet63.xml.rels><?xml version="1.0" encoding="UTF-8" standalone="yes"?>
<Relationships xmlns="http://schemas.openxmlformats.org/package/2006/relationships"><Relationship Id="rId2" Type="http://schemas.openxmlformats.org/officeDocument/2006/relationships/drawing" Target="../drawings/drawing63.xml"/><Relationship Id="rId1" Type="http://schemas.openxmlformats.org/officeDocument/2006/relationships/printerSettings" Target="../printerSettings/printerSettings63.bin"/></Relationships>
</file>

<file path=xl/worksheets/_rels/sheet64.xml.rels><?xml version="1.0" encoding="UTF-8" standalone="yes"?>
<Relationships xmlns="http://schemas.openxmlformats.org/package/2006/relationships"><Relationship Id="rId2" Type="http://schemas.openxmlformats.org/officeDocument/2006/relationships/drawing" Target="../drawings/drawing64.xml"/><Relationship Id="rId1" Type="http://schemas.openxmlformats.org/officeDocument/2006/relationships/printerSettings" Target="../printerSettings/printerSettings64.bin"/></Relationships>
</file>

<file path=xl/worksheets/_rels/sheet65.xml.rels><?xml version="1.0" encoding="UTF-8" standalone="yes"?>
<Relationships xmlns="http://schemas.openxmlformats.org/package/2006/relationships"><Relationship Id="rId2" Type="http://schemas.openxmlformats.org/officeDocument/2006/relationships/drawing" Target="../drawings/drawing65.xml"/><Relationship Id="rId1" Type="http://schemas.openxmlformats.org/officeDocument/2006/relationships/printerSettings" Target="../printerSettings/printerSettings65.bin"/></Relationships>
</file>

<file path=xl/worksheets/_rels/sheet66.xml.rels><?xml version="1.0" encoding="UTF-8" standalone="yes"?>
<Relationships xmlns="http://schemas.openxmlformats.org/package/2006/relationships"><Relationship Id="rId2" Type="http://schemas.openxmlformats.org/officeDocument/2006/relationships/drawing" Target="../drawings/drawing66.xml"/><Relationship Id="rId1" Type="http://schemas.openxmlformats.org/officeDocument/2006/relationships/printerSettings" Target="../printerSettings/printerSettings66.bin"/></Relationships>
</file>

<file path=xl/worksheets/_rels/sheet67.xml.rels><?xml version="1.0" encoding="UTF-8" standalone="yes"?>
<Relationships xmlns="http://schemas.openxmlformats.org/package/2006/relationships"><Relationship Id="rId2" Type="http://schemas.openxmlformats.org/officeDocument/2006/relationships/drawing" Target="../drawings/drawing67.xml"/><Relationship Id="rId1" Type="http://schemas.openxmlformats.org/officeDocument/2006/relationships/printerSettings" Target="../printerSettings/printerSettings67.bin"/></Relationships>
</file>

<file path=xl/worksheets/_rels/sheet68.xml.rels><?xml version="1.0" encoding="UTF-8" standalone="yes"?>
<Relationships xmlns="http://schemas.openxmlformats.org/package/2006/relationships"><Relationship Id="rId2" Type="http://schemas.openxmlformats.org/officeDocument/2006/relationships/drawing" Target="../drawings/drawing68.xml"/><Relationship Id="rId1" Type="http://schemas.openxmlformats.org/officeDocument/2006/relationships/printerSettings" Target="../printerSettings/printerSettings68.bin"/></Relationships>
</file>

<file path=xl/worksheets/_rels/sheet69.xml.rels><?xml version="1.0" encoding="UTF-8" standalone="yes"?>
<Relationships xmlns="http://schemas.openxmlformats.org/package/2006/relationships"><Relationship Id="rId2" Type="http://schemas.openxmlformats.org/officeDocument/2006/relationships/drawing" Target="../drawings/drawing69.xml"/><Relationship Id="rId1" Type="http://schemas.openxmlformats.org/officeDocument/2006/relationships/printerSettings" Target="../printerSettings/printerSettings69.bin"/></Relationships>
</file>

<file path=xl/worksheets/_rels/sheet70.xml.rels><?xml version="1.0" encoding="UTF-8" standalone="yes"?>
<Relationships xmlns="http://schemas.openxmlformats.org/package/2006/relationships"><Relationship Id="rId2" Type="http://schemas.openxmlformats.org/officeDocument/2006/relationships/drawing" Target="../drawings/drawing70.xml"/><Relationship Id="rId1" Type="http://schemas.openxmlformats.org/officeDocument/2006/relationships/printerSettings" Target="../printerSettings/printerSettings70.bin"/></Relationships>
</file>

<file path=xl/worksheets/_rels/sheet71.xml.rels><?xml version="1.0" encoding="UTF-8" standalone="yes"?>
<Relationships xmlns="http://schemas.openxmlformats.org/package/2006/relationships"><Relationship Id="rId2" Type="http://schemas.openxmlformats.org/officeDocument/2006/relationships/drawing" Target="../drawings/drawing71.xml"/><Relationship Id="rId1" Type="http://schemas.openxmlformats.org/officeDocument/2006/relationships/printerSettings" Target="../printerSettings/printerSettings71.bin"/></Relationships>
</file>

<file path=xl/worksheets/_rels/sheet72.xml.rels><?xml version="1.0" encoding="UTF-8" standalone="yes"?>
<Relationships xmlns="http://schemas.openxmlformats.org/package/2006/relationships"><Relationship Id="rId2" Type="http://schemas.openxmlformats.org/officeDocument/2006/relationships/drawing" Target="../drawings/drawing72.xml"/><Relationship Id="rId1" Type="http://schemas.openxmlformats.org/officeDocument/2006/relationships/printerSettings" Target="../printerSettings/printerSettings72.bin"/></Relationships>
</file>

<file path=xl/worksheets/_rels/sheet73.xml.rels><?xml version="1.0" encoding="UTF-8" standalone="yes"?>
<Relationships xmlns="http://schemas.openxmlformats.org/package/2006/relationships"><Relationship Id="rId2" Type="http://schemas.openxmlformats.org/officeDocument/2006/relationships/drawing" Target="../drawings/drawing73.xml"/><Relationship Id="rId1" Type="http://schemas.openxmlformats.org/officeDocument/2006/relationships/printerSettings" Target="../printerSettings/printerSettings73.bin"/></Relationships>
</file>

<file path=xl/worksheets/_rels/sheet74.xml.rels><?xml version="1.0" encoding="UTF-8" standalone="yes"?>
<Relationships xmlns="http://schemas.openxmlformats.org/package/2006/relationships"><Relationship Id="rId2" Type="http://schemas.openxmlformats.org/officeDocument/2006/relationships/drawing" Target="../drawings/drawing74.xml"/><Relationship Id="rId1" Type="http://schemas.openxmlformats.org/officeDocument/2006/relationships/printerSettings" Target="../printerSettings/printerSettings74.bin"/></Relationships>
</file>

<file path=xl/worksheets/_rels/sheet75.xml.rels><?xml version="1.0" encoding="UTF-8" standalone="yes"?>
<Relationships xmlns="http://schemas.openxmlformats.org/package/2006/relationships"><Relationship Id="rId2" Type="http://schemas.openxmlformats.org/officeDocument/2006/relationships/drawing" Target="../drawings/drawing75.xml"/><Relationship Id="rId1" Type="http://schemas.openxmlformats.org/officeDocument/2006/relationships/printerSettings" Target="../printerSettings/printerSettings75.bin"/></Relationships>
</file>

<file path=xl/worksheets/_rels/sheet76.xml.rels><?xml version="1.0" encoding="UTF-8" standalone="yes"?>
<Relationships xmlns="http://schemas.openxmlformats.org/package/2006/relationships"><Relationship Id="rId2" Type="http://schemas.openxmlformats.org/officeDocument/2006/relationships/drawing" Target="../drawings/drawing76.xml"/><Relationship Id="rId1" Type="http://schemas.openxmlformats.org/officeDocument/2006/relationships/printerSettings" Target="../printerSettings/printerSettings7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CK26"/>
  <sheetViews>
    <sheetView showGridLines="0" view="pageBreakPreview" topLeftCell="C2" zoomScale="70" zoomScaleNormal="70" zoomScaleSheetLayoutView="70" workbookViewId="0">
      <selection activeCell="M2" sqref="M2:O2"/>
    </sheetView>
  </sheetViews>
  <sheetFormatPr defaultColWidth="11.42578125" defaultRowHeight="30" customHeight="1"/>
  <cols>
    <col min="1" max="1" width="3" style="1" bestFit="1" customWidth="1"/>
    <col min="2" max="2" width="25.28515625" style="1" customWidth="1"/>
    <col min="3" max="3" width="21.42578125" style="1" customWidth="1"/>
    <col min="4" max="4" width="14.28515625" style="1" customWidth="1"/>
    <col min="5" max="5" width="21" style="1" customWidth="1"/>
    <col min="6" max="6" width="12.7109375" style="1" customWidth="1"/>
    <col min="7" max="7" width="10.28515625" style="1" bestFit="1" customWidth="1"/>
    <col min="8" max="8" width="16.28515625" style="1" bestFit="1" customWidth="1"/>
    <col min="9" max="9" width="29.7109375" style="1" customWidth="1"/>
    <col min="10" max="10" width="1.5703125" style="1" customWidth="1"/>
    <col min="11" max="11" width="29.7109375" style="1" customWidth="1"/>
    <col min="12" max="12" width="1.5703125" style="1" customWidth="1"/>
    <col min="13" max="13" width="29.7109375" style="1" customWidth="1"/>
    <col min="14" max="14" width="1.5703125" style="1" customWidth="1"/>
    <col min="15" max="15" width="29.7109375" style="1" customWidth="1"/>
    <col min="16" max="16" width="1.42578125" style="1" customWidth="1"/>
    <col min="17" max="17" width="29.7109375" style="1" customWidth="1"/>
    <col min="18" max="18" width="1.42578125" style="1" customWidth="1"/>
    <col min="19" max="19" width="29.7109375" style="1" customWidth="1"/>
    <col min="20" max="20" width="1.42578125" style="1" customWidth="1"/>
    <col min="21" max="21" width="29.7109375" style="1" customWidth="1"/>
    <col min="22" max="22" width="1.42578125" style="1" customWidth="1"/>
    <col min="23" max="23" width="29.7109375" style="1" customWidth="1"/>
    <col min="24" max="24" width="1.42578125" style="1" customWidth="1"/>
    <col min="25" max="25" width="29.7109375" style="1" customWidth="1"/>
    <col min="26" max="26" width="1.42578125" style="1" customWidth="1"/>
    <col min="27" max="27" width="29.7109375" style="1" customWidth="1"/>
    <col min="28" max="28" width="1.42578125" style="1" customWidth="1"/>
    <col min="29" max="29" width="29.7109375" style="1" customWidth="1"/>
    <col min="30" max="30" width="1.42578125" style="1" customWidth="1"/>
    <col min="31" max="31" width="29.7109375" style="1" customWidth="1"/>
    <col min="32" max="32" width="1.42578125" style="1" customWidth="1"/>
    <col min="33" max="33" width="29.7109375" style="1" customWidth="1"/>
    <col min="34" max="34" width="1.42578125" style="1" customWidth="1"/>
    <col min="35" max="35" width="29.7109375" style="1" customWidth="1"/>
    <col min="36" max="36" width="1.42578125" style="1" customWidth="1"/>
    <col min="37" max="37" width="29.7109375" style="1" customWidth="1"/>
    <col min="38" max="38" width="1.42578125" style="1" customWidth="1"/>
    <col min="39" max="39" width="29.7109375" style="1" customWidth="1"/>
    <col min="40" max="40" width="1.42578125" style="1" customWidth="1"/>
    <col min="41" max="41" width="29.7109375" style="1" customWidth="1"/>
    <col min="42" max="42" width="1.42578125" style="1" customWidth="1"/>
    <col min="43" max="43" width="29.7109375" style="1" customWidth="1"/>
    <col min="44" max="44" width="1.42578125" style="1" customWidth="1"/>
    <col min="45" max="45" width="29.7109375" style="1" customWidth="1"/>
    <col min="46" max="46" width="1.42578125" style="1" customWidth="1"/>
    <col min="47" max="47" width="29.7109375" style="1" customWidth="1"/>
    <col min="48" max="48" width="1.42578125" style="1" customWidth="1"/>
    <col min="49" max="49" width="29.7109375" style="1" customWidth="1"/>
    <col min="50" max="50" width="1.42578125" style="1" customWidth="1"/>
    <col min="51" max="51" width="29.7109375" style="1" customWidth="1"/>
    <col min="52" max="52" width="1.42578125" style="1" customWidth="1"/>
    <col min="53" max="53" width="29.7109375" style="1" customWidth="1"/>
    <col min="54" max="54" width="1.42578125" style="1" customWidth="1"/>
    <col min="55" max="55" width="29.7109375" style="1" customWidth="1"/>
    <col min="56" max="56" width="1.42578125" style="1" customWidth="1"/>
    <col min="57" max="57" width="29.7109375" style="1" customWidth="1"/>
    <col min="58" max="58" width="1.42578125" style="1" customWidth="1"/>
    <col min="59" max="59" width="29.7109375" style="1" customWidth="1"/>
    <col min="60" max="60" width="1.42578125" style="1" customWidth="1"/>
    <col min="61" max="61" width="29.7109375" style="1" customWidth="1"/>
    <col min="62" max="62" width="1.42578125" style="1" customWidth="1"/>
    <col min="63" max="63" width="29.7109375" style="1" customWidth="1"/>
    <col min="64" max="64" width="1.42578125" style="1" customWidth="1"/>
    <col min="65" max="65" width="29.7109375" style="1" customWidth="1"/>
    <col min="66" max="66" width="1.42578125" style="1" customWidth="1"/>
    <col min="67" max="67" width="29.7109375" style="1" customWidth="1"/>
    <col min="68" max="68" width="1.42578125" style="1" customWidth="1"/>
    <col min="69" max="69" width="29.7109375" style="1" customWidth="1"/>
    <col min="70" max="70" width="1.42578125" style="1" customWidth="1"/>
    <col min="71" max="71" width="29.7109375" style="1" customWidth="1"/>
    <col min="72" max="72" width="1.42578125" style="1" customWidth="1"/>
    <col min="73" max="73" width="29.7109375" style="1" customWidth="1"/>
    <col min="74" max="74" width="1.42578125" style="1" customWidth="1"/>
    <col min="75" max="75" width="29.7109375" style="1" customWidth="1"/>
    <col min="76" max="76" width="1.42578125" style="1" customWidth="1"/>
    <col min="77" max="77" width="29.7109375" style="1" customWidth="1"/>
    <col min="78" max="78" width="1.42578125" style="1" customWidth="1"/>
    <col min="79" max="79" width="29.7109375" style="1" customWidth="1"/>
    <col min="80" max="80" width="1.42578125" style="1" customWidth="1"/>
    <col min="81" max="81" width="29.7109375" style="1" customWidth="1"/>
    <col min="82" max="82" width="1.42578125" style="1" customWidth="1"/>
    <col min="83" max="83" width="29.7109375" style="1" customWidth="1"/>
    <col min="84" max="84" width="1.42578125" style="1" customWidth="1"/>
    <col min="85" max="85" width="29.7109375" style="1" customWidth="1"/>
    <col min="86" max="86" width="1.42578125" style="1" customWidth="1"/>
    <col min="87" max="87" width="29.7109375" style="1" customWidth="1"/>
    <col min="88" max="88" width="1.42578125" style="1" customWidth="1"/>
    <col min="89" max="89" width="29.7109375" style="1" customWidth="1"/>
    <col min="90" max="90" width="6" style="1" customWidth="1"/>
    <col min="91" max="126" width="11.42578125" style="1"/>
    <col min="127" max="127" width="29.7109375" style="1" customWidth="1"/>
    <col min="128" max="16384" width="11.42578125" style="1"/>
  </cols>
  <sheetData>
    <row r="1" spans="1:89" ht="40.5" customHeight="1">
      <c r="A1" s="112" t="s">
        <v>0</v>
      </c>
      <c r="B1" s="112"/>
      <c r="C1" s="112"/>
      <c r="D1" s="112"/>
      <c r="E1" s="112"/>
      <c r="F1" s="112"/>
      <c r="G1" s="112"/>
      <c r="H1" s="112"/>
      <c r="I1" s="112"/>
      <c r="J1" s="112"/>
      <c r="K1" s="112"/>
      <c r="L1" s="112"/>
      <c r="M1" s="112"/>
      <c r="N1" s="112"/>
      <c r="O1" s="112"/>
      <c r="P1" s="112"/>
      <c r="Q1" s="112"/>
    </row>
    <row r="2" spans="1:89" ht="40.5" customHeight="1">
      <c r="A2" s="59"/>
      <c r="B2" s="59"/>
      <c r="C2" s="59"/>
      <c r="D2" s="60"/>
      <c r="E2" s="60"/>
      <c r="F2" s="60"/>
      <c r="G2" s="60"/>
      <c r="H2" s="61"/>
      <c r="I2" s="59"/>
      <c r="J2" s="59"/>
      <c r="K2" s="62"/>
      <c r="L2" s="62"/>
      <c r="M2" s="113" t="s">
        <v>1</v>
      </c>
      <c r="N2" s="113"/>
      <c r="O2" s="113"/>
      <c r="P2" s="60"/>
      <c r="Q2" s="63" t="s">
        <v>2</v>
      </c>
      <c r="U2" s="22"/>
    </row>
    <row r="3" spans="1:89" ht="11.25" customHeight="1">
      <c r="A3" s="11"/>
      <c r="B3" s="6"/>
      <c r="C3" s="6"/>
      <c r="D3" s="6"/>
      <c r="E3" s="6"/>
      <c r="F3" s="6"/>
      <c r="G3" s="6"/>
      <c r="H3" s="6"/>
    </row>
    <row r="4" spans="1:89" ht="30" customHeight="1">
      <c r="A4" s="140" t="s">
        <v>3</v>
      </c>
      <c r="B4" s="140"/>
      <c r="C4" s="140"/>
      <c r="D4" s="140"/>
      <c r="E4" s="140"/>
      <c r="F4" s="140"/>
      <c r="G4" s="140"/>
      <c r="H4" s="140"/>
      <c r="I4" s="140"/>
      <c r="J4" s="140"/>
      <c r="K4" s="140"/>
      <c r="L4" s="140"/>
      <c r="M4" s="140"/>
      <c r="N4" s="140"/>
      <c r="O4" s="140"/>
      <c r="P4" s="140"/>
      <c r="Q4" s="140"/>
      <c r="R4" s="140"/>
      <c r="S4" s="140"/>
      <c r="T4" s="140"/>
      <c r="U4" s="140"/>
      <c r="V4" s="140"/>
      <c r="W4" s="140"/>
      <c r="X4" s="140"/>
      <c r="Y4" s="140"/>
      <c r="Z4" s="140"/>
      <c r="AA4" s="140"/>
      <c r="AB4" s="140"/>
      <c r="AC4" s="140"/>
      <c r="AD4" s="140"/>
      <c r="AE4" s="140"/>
      <c r="AF4" s="140"/>
      <c r="AG4" s="140"/>
      <c r="AH4" s="140"/>
      <c r="AI4" s="140"/>
      <c r="AJ4" s="140"/>
      <c r="AK4" s="140"/>
      <c r="AL4" s="140"/>
      <c r="AM4" s="140"/>
      <c r="AN4" s="140"/>
      <c r="AO4" s="140"/>
      <c r="AP4" s="140"/>
      <c r="AQ4" s="140"/>
      <c r="AR4" s="140"/>
      <c r="AS4" s="140"/>
      <c r="AT4" s="140"/>
      <c r="AU4" s="140"/>
      <c r="AV4" s="140"/>
      <c r="AW4" s="140"/>
      <c r="AX4" s="140"/>
      <c r="AY4" s="140"/>
      <c r="AZ4" s="140"/>
      <c r="BA4" s="140"/>
      <c r="BB4" s="140"/>
      <c r="BC4" s="140"/>
      <c r="BD4" s="140"/>
      <c r="BE4" s="140"/>
      <c r="BF4" s="140"/>
      <c r="BG4" s="140"/>
      <c r="BH4" s="140"/>
      <c r="BI4" s="140"/>
      <c r="BJ4" s="140"/>
      <c r="BK4" s="140"/>
      <c r="BL4" s="140"/>
      <c r="BM4" s="140"/>
      <c r="BN4" s="140"/>
      <c r="BO4" s="140"/>
      <c r="BP4" s="140"/>
      <c r="BQ4" s="140"/>
      <c r="BR4" s="140"/>
      <c r="BS4" s="140"/>
      <c r="BT4" s="140"/>
      <c r="BU4" s="140"/>
      <c r="BV4" s="140"/>
      <c r="BW4" s="140"/>
      <c r="BX4" s="140"/>
      <c r="BY4" s="140"/>
      <c r="BZ4" s="140"/>
      <c r="CA4" s="140"/>
      <c r="CB4" s="140"/>
      <c r="CC4" s="140"/>
      <c r="CD4" s="140"/>
      <c r="CE4" s="140"/>
      <c r="CF4" s="140"/>
      <c r="CG4" s="140"/>
      <c r="CH4" s="140"/>
      <c r="CI4" s="140"/>
      <c r="CJ4" s="140"/>
      <c r="CK4" s="140"/>
    </row>
    <row r="5" spans="1:89" ht="26.25" customHeight="1">
      <c r="A5" s="128" t="s">
        <v>4</v>
      </c>
      <c r="B5" s="128"/>
      <c r="C5" s="128"/>
      <c r="D5" s="128"/>
      <c r="E5" s="128"/>
      <c r="F5" s="128"/>
      <c r="G5" s="128"/>
      <c r="H5" s="128"/>
      <c r="I5" s="128"/>
      <c r="J5" s="128"/>
      <c r="K5" s="128"/>
      <c r="L5" s="128"/>
      <c r="M5" s="128"/>
      <c r="N5" s="128"/>
      <c r="O5" s="128"/>
      <c r="P5" s="128"/>
      <c r="Q5" s="128"/>
      <c r="R5" s="128"/>
      <c r="S5" s="128"/>
      <c r="T5" s="128"/>
      <c r="U5" s="128"/>
      <c r="V5" s="128"/>
      <c r="W5" s="128"/>
      <c r="X5" s="128"/>
      <c r="Y5" s="128"/>
      <c r="Z5" s="128"/>
      <c r="AA5" s="128"/>
      <c r="AB5" s="128"/>
      <c r="AC5" s="128"/>
      <c r="AD5" s="128"/>
      <c r="AE5" s="128"/>
      <c r="AF5" s="128"/>
      <c r="AG5" s="128"/>
      <c r="AH5" s="128"/>
      <c r="AI5" s="128"/>
      <c r="AJ5" s="128"/>
      <c r="AK5" s="128"/>
      <c r="AL5" s="128"/>
      <c r="AM5" s="128"/>
      <c r="AN5" s="128"/>
      <c r="AO5" s="128"/>
      <c r="AP5" s="128"/>
      <c r="AQ5" s="128"/>
      <c r="AR5" s="128"/>
      <c r="AS5" s="128"/>
      <c r="AT5" s="128"/>
      <c r="AU5" s="128"/>
      <c r="AV5" s="128"/>
      <c r="AW5" s="128"/>
      <c r="AX5" s="128"/>
      <c r="AY5" s="128"/>
      <c r="AZ5" s="128"/>
      <c r="BA5" s="128"/>
      <c r="BB5" s="128"/>
      <c r="BC5" s="128"/>
      <c r="BD5" s="128"/>
      <c r="BE5" s="128"/>
      <c r="BF5" s="128"/>
      <c r="BG5" s="128"/>
      <c r="BH5" s="128"/>
      <c r="BI5" s="128"/>
      <c r="BJ5" s="128"/>
      <c r="BK5" s="128"/>
      <c r="BL5" s="128"/>
      <c r="BM5" s="128"/>
      <c r="BN5" s="128"/>
      <c r="BO5" s="128"/>
      <c r="BP5" s="128"/>
      <c r="BQ5" s="128"/>
      <c r="BR5" s="128"/>
      <c r="BS5" s="128"/>
      <c r="BT5" s="128"/>
      <c r="BU5" s="128"/>
      <c r="BV5" s="128"/>
      <c r="BW5" s="128"/>
      <c r="BX5" s="128"/>
      <c r="BY5" s="128"/>
      <c r="BZ5" s="128"/>
      <c r="CA5" s="128"/>
      <c r="CB5" s="128"/>
      <c r="CC5" s="128"/>
      <c r="CD5" s="128"/>
      <c r="CE5" s="128"/>
      <c r="CF5" s="128"/>
      <c r="CG5" s="128"/>
      <c r="CH5" s="128"/>
      <c r="CI5" s="128"/>
      <c r="CJ5" s="128"/>
      <c r="CK5" s="128"/>
    </row>
    <row r="6" spans="1:89" ht="18" customHeight="1">
      <c r="A6" s="141" t="s">
        <v>5</v>
      </c>
      <c r="B6" s="137" t="s">
        <v>6</v>
      </c>
      <c r="C6" s="138"/>
      <c r="D6" s="138"/>
      <c r="E6" s="138"/>
      <c r="F6" s="138"/>
      <c r="G6" s="138"/>
      <c r="H6" s="139"/>
      <c r="I6" s="110" t="s">
        <v>7</v>
      </c>
      <c r="J6" s="13"/>
      <c r="K6" s="110" t="s">
        <v>7</v>
      </c>
      <c r="L6" s="13"/>
      <c r="M6" s="110" t="s">
        <v>7</v>
      </c>
      <c r="N6" s="13"/>
      <c r="O6" s="110" t="s">
        <v>7</v>
      </c>
      <c r="P6" s="13"/>
      <c r="Q6" s="110" t="s">
        <v>7</v>
      </c>
      <c r="S6" s="110" t="s">
        <v>7</v>
      </c>
      <c r="U6" s="110" t="s">
        <v>7</v>
      </c>
      <c r="W6" s="110" t="s">
        <v>7</v>
      </c>
      <c r="Y6" s="110" t="s">
        <v>7</v>
      </c>
      <c r="AA6" s="110" t="s">
        <v>7</v>
      </c>
      <c r="AC6" s="110" t="s">
        <v>7</v>
      </c>
      <c r="AE6" s="110" t="s">
        <v>7</v>
      </c>
      <c r="AG6" s="110" t="s">
        <v>7</v>
      </c>
      <c r="AI6" s="110" t="s">
        <v>7</v>
      </c>
      <c r="AK6" s="110" t="s">
        <v>7</v>
      </c>
      <c r="AM6" s="110" t="s">
        <v>7</v>
      </c>
      <c r="AO6" s="110" t="s">
        <v>7</v>
      </c>
      <c r="AQ6" s="110" t="s">
        <v>7</v>
      </c>
      <c r="AS6" s="110" t="s">
        <v>7</v>
      </c>
      <c r="AU6" s="110" t="s">
        <v>7</v>
      </c>
      <c r="AW6" s="110" t="s">
        <v>7</v>
      </c>
      <c r="AY6" s="110" t="s">
        <v>7</v>
      </c>
      <c r="BA6" s="110" t="s">
        <v>7</v>
      </c>
      <c r="BC6" s="110" t="s">
        <v>7</v>
      </c>
      <c r="BE6" s="110" t="s">
        <v>7</v>
      </c>
      <c r="BG6" s="110" t="s">
        <v>7</v>
      </c>
      <c r="BI6" s="110" t="s">
        <v>7</v>
      </c>
      <c r="BK6" s="110" t="s">
        <v>7</v>
      </c>
      <c r="BM6" s="110" t="s">
        <v>7</v>
      </c>
      <c r="BO6" s="110" t="s">
        <v>7</v>
      </c>
      <c r="BQ6" s="110" t="s">
        <v>7</v>
      </c>
      <c r="BS6" s="110" t="s">
        <v>7</v>
      </c>
      <c r="BU6" s="110" t="s">
        <v>7</v>
      </c>
      <c r="BW6" s="110" t="s">
        <v>7</v>
      </c>
      <c r="BY6" s="110" t="s">
        <v>7</v>
      </c>
      <c r="CA6" s="110" t="s">
        <v>7</v>
      </c>
      <c r="CC6" s="110" t="s">
        <v>7</v>
      </c>
      <c r="CE6" s="110" t="s">
        <v>7</v>
      </c>
      <c r="CG6" s="110" t="s">
        <v>7</v>
      </c>
      <c r="CI6" s="110" t="s">
        <v>7</v>
      </c>
      <c r="CK6" s="110" t="s">
        <v>7</v>
      </c>
    </row>
    <row r="7" spans="1:89" ht="15.75">
      <c r="A7" s="142"/>
      <c r="B7" s="137" t="s">
        <v>8</v>
      </c>
      <c r="C7" s="138"/>
      <c r="D7" s="139"/>
      <c r="E7" s="137" t="s">
        <v>9</v>
      </c>
      <c r="F7" s="138"/>
      <c r="G7" s="138"/>
      <c r="H7" s="139"/>
      <c r="I7" s="110"/>
      <c r="J7" s="13"/>
      <c r="K7" s="110"/>
      <c r="L7" s="13"/>
      <c r="M7" s="110"/>
      <c r="N7" s="13"/>
      <c r="O7" s="110"/>
      <c r="P7" s="13"/>
      <c r="Q7" s="110"/>
      <c r="S7" s="110"/>
      <c r="U7" s="110"/>
      <c r="W7" s="110"/>
      <c r="Y7" s="110"/>
      <c r="AA7" s="110"/>
      <c r="AC7" s="110"/>
      <c r="AE7" s="110"/>
      <c r="AG7" s="110"/>
      <c r="AI7" s="110"/>
      <c r="AK7" s="110"/>
      <c r="AM7" s="110"/>
      <c r="AO7" s="110"/>
      <c r="AQ7" s="110"/>
      <c r="AS7" s="110"/>
      <c r="AU7" s="110"/>
      <c r="AW7" s="110"/>
      <c r="AY7" s="110"/>
      <c r="BA7" s="110"/>
      <c r="BC7" s="110"/>
      <c r="BE7" s="110"/>
      <c r="BG7" s="110"/>
      <c r="BI7" s="110"/>
      <c r="BK7" s="110"/>
      <c r="BM7" s="110"/>
      <c r="BO7" s="110"/>
      <c r="BQ7" s="110"/>
      <c r="BS7" s="110"/>
      <c r="BU7" s="110"/>
      <c r="BW7" s="110"/>
      <c r="BY7" s="110"/>
      <c r="CA7" s="110"/>
      <c r="CC7" s="110"/>
      <c r="CE7" s="110"/>
      <c r="CG7" s="110"/>
      <c r="CI7" s="110"/>
      <c r="CK7" s="110"/>
    </row>
    <row r="8" spans="1:89" s="2" customFormat="1" ht="29.25" customHeight="1">
      <c r="A8" s="143"/>
      <c r="B8" s="5" t="s">
        <v>10</v>
      </c>
      <c r="C8" s="5" t="s">
        <v>11</v>
      </c>
      <c r="D8" s="5" t="s">
        <v>12</v>
      </c>
      <c r="E8" s="5" t="s">
        <v>13</v>
      </c>
      <c r="F8" s="10" t="s">
        <v>14</v>
      </c>
      <c r="G8" s="10" t="s">
        <v>15</v>
      </c>
      <c r="H8" s="10" t="s">
        <v>16</v>
      </c>
      <c r="I8" s="21" t="s">
        <v>17</v>
      </c>
      <c r="J8" s="13"/>
      <c r="K8" s="21" t="s">
        <v>18</v>
      </c>
      <c r="L8" s="13"/>
      <c r="M8" s="21" t="s">
        <v>19</v>
      </c>
      <c r="N8" s="13"/>
      <c r="O8" s="21" t="s">
        <v>20</v>
      </c>
      <c r="P8" s="13"/>
      <c r="Q8" s="21" t="s">
        <v>21</v>
      </c>
      <c r="S8" s="21" t="s">
        <v>22</v>
      </c>
      <c r="U8" s="21" t="s">
        <v>23</v>
      </c>
      <c r="W8" s="21" t="s">
        <v>24</v>
      </c>
      <c r="Y8" s="21" t="s">
        <v>25</v>
      </c>
      <c r="AA8" s="21" t="s">
        <v>26</v>
      </c>
      <c r="AC8" s="21" t="s">
        <v>27</v>
      </c>
      <c r="AE8" s="21" t="s">
        <v>28</v>
      </c>
      <c r="AG8" s="21" t="s">
        <v>29</v>
      </c>
      <c r="AI8" s="21" t="s">
        <v>30</v>
      </c>
      <c r="AK8" s="21" t="s">
        <v>31</v>
      </c>
      <c r="AM8" s="21" t="s">
        <v>32</v>
      </c>
      <c r="AO8" s="21" t="s">
        <v>33</v>
      </c>
      <c r="AQ8" s="21" t="s">
        <v>34</v>
      </c>
      <c r="AS8" s="21" t="s">
        <v>35</v>
      </c>
      <c r="AU8" s="21" t="s">
        <v>36</v>
      </c>
      <c r="AW8" s="21" t="s">
        <v>37</v>
      </c>
      <c r="AY8" s="21" t="s">
        <v>38</v>
      </c>
      <c r="BA8" s="21" t="s">
        <v>39</v>
      </c>
      <c r="BC8" s="21" t="s">
        <v>40</v>
      </c>
      <c r="BE8" s="21" t="s">
        <v>41</v>
      </c>
      <c r="BG8" s="21" t="s">
        <v>42</v>
      </c>
      <c r="BI8" s="21" t="s">
        <v>43</v>
      </c>
      <c r="BK8" s="21" t="s">
        <v>44</v>
      </c>
      <c r="BM8" s="21" t="s">
        <v>45</v>
      </c>
      <c r="BO8" s="21" t="s">
        <v>46</v>
      </c>
      <c r="BQ8" s="21" t="s">
        <v>47</v>
      </c>
      <c r="BS8" s="21" t="s">
        <v>48</v>
      </c>
      <c r="BU8" s="21" t="s">
        <v>49</v>
      </c>
      <c r="BW8" s="21" t="s">
        <v>50</v>
      </c>
      <c r="BY8" s="21" t="s">
        <v>51</v>
      </c>
      <c r="CA8" s="21" t="s">
        <v>52</v>
      </c>
      <c r="CC8" s="21" t="s">
        <v>53</v>
      </c>
      <c r="CE8" s="21" t="s">
        <v>54</v>
      </c>
      <c r="CG8" s="21" t="s">
        <v>55</v>
      </c>
      <c r="CI8" s="21" t="s">
        <v>56</v>
      </c>
      <c r="CK8" s="21" t="s">
        <v>57</v>
      </c>
    </row>
    <row r="9" spans="1:89" s="2" customFormat="1" ht="45" customHeight="1">
      <c r="A9" s="116">
        <v>1</v>
      </c>
      <c r="B9" s="120" t="s">
        <v>58</v>
      </c>
      <c r="C9" s="120" t="s">
        <v>59</v>
      </c>
      <c r="D9" s="135" t="s">
        <v>60</v>
      </c>
      <c r="E9" s="122" t="s">
        <v>61</v>
      </c>
      <c r="F9" s="133" t="s">
        <v>62</v>
      </c>
      <c r="G9" s="118">
        <v>0.9</v>
      </c>
      <c r="H9" s="32" t="s">
        <v>63</v>
      </c>
      <c r="I9" s="111">
        <f>AVERAGE('150151'!AE10:AE11,'150152'!AE10:AE11,'150153'!AE10:AE11)</f>
        <v>1</v>
      </c>
      <c r="J9" s="14"/>
      <c r="K9" s="111">
        <f>AVERAGE('150251'!AE10:AE11,'150253'!AE10:AE11)</f>
        <v>0.98825421272950453</v>
      </c>
      <c r="L9" s="14"/>
      <c r="M9" s="111">
        <f>AVERAGE('150351'!AE10:AE11,'150352'!AE10:AE11,'150353'!AE10:AE11)</f>
        <v>0.99864062388209207</v>
      </c>
      <c r="N9" s="14"/>
      <c r="O9" s="111">
        <f>AVERAGE('150451'!AE10:AE11)</f>
        <v>0.99724751217446539</v>
      </c>
      <c r="P9" s="14"/>
      <c r="Q9" s="111">
        <f>AVERAGE('150551'!AE10:AE11)</f>
        <v>0.99699535645998361</v>
      </c>
      <c r="S9" s="111">
        <f>AVERAGE('150651'!AE10:AE11,'150652'!AE10:AE11)</f>
        <v>0.98705999833569114</v>
      </c>
      <c r="U9" s="111">
        <f>AVERAGE('150751'!AE10:AE11)</f>
        <v>0.98779668607254811</v>
      </c>
      <c r="W9" s="111">
        <f>AVERAGE('150851'!AE10:AE11)</f>
        <v>0.99761348139489581</v>
      </c>
      <c r="Y9" s="111">
        <f>AVERAGE('150951'!AE10:AE11,'150952'!AE10:AE11,'150953'!AE10:AE11,'150954'!AE10:AE11)</f>
        <v>1</v>
      </c>
      <c r="AA9" s="111">
        <f>AVERAGE('151051'!AE10:AE11)</f>
        <v>0.99986921836174203</v>
      </c>
      <c r="AC9" s="111">
        <f>AVERAGE('151151'!AE10:AE11)</f>
        <v>0.98661922235813038</v>
      </c>
      <c r="AE9" s="111">
        <f>AVERAGE('151251'!AE10:AE11,'151252'!AE10:AE11,'151253'!AE10:AE11)</f>
        <v>0.997883810032968</v>
      </c>
      <c r="AG9" s="111">
        <f>AVERAGE('151351'!AE10:AE11)</f>
        <v>1</v>
      </c>
      <c r="AI9" s="111">
        <f>AVERAGE('151452'!AE10:AE11,'151453'!AE10:AE11)</f>
        <v>1</v>
      </c>
      <c r="AK9" s="111">
        <f>AVERAGE('151551'!AE10:AE11)</f>
        <v>1</v>
      </c>
      <c r="AM9" s="111">
        <f>AVERAGE('151651'!AE10:AE11,'151652'!AE10:AE11)</f>
        <v>0.99234458868158004</v>
      </c>
      <c r="AO9" s="111">
        <f>AVERAGE('151751'!AE10:AE11)</f>
        <v>1</v>
      </c>
      <c r="AQ9" s="111">
        <f>AVERAGE('151851'!AE10:AE11,'151852'!AE10:AE11,'151853'!AE10:AE11)</f>
        <v>0.99720860566448799</v>
      </c>
      <c r="AS9" s="111">
        <f>AVERAGE('151951'!AE10:AE11,'151952'!AE10:AE11)</f>
        <v>1</v>
      </c>
      <c r="AU9" s="111">
        <f>AVERAGE('152052'!AE10:AE11,'152053'!AE10:AE11,'152054'!AE10:AE11)</f>
        <v>0.99640341876233229</v>
      </c>
      <c r="AW9" s="111">
        <f>AVERAGE('152151'!AE10:AE11,'152152'!AE10:AE11)</f>
        <v>1.0001217730151</v>
      </c>
      <c r="AY9" s="111">
        <f>AVERAGE('152251'!AE10:AE11,'152252'!AE10:AE11)</f>
        <v>0.98011775965356107</v>
      </c>
      <c r="BA9" s="111">
        <f>AVERAGE('152351'!AE10:AE11,'152352'!AE10:AE11,'152353'!AE10:AE11)</f>
        <v>0.99914412872304004</v>
      </c>
      <c r="BC9" s="111">
        <f>AVERAGE('152451'!AE10:AE11)</f>
        <v>0.99940256354551382</v>
      </c>
      <c r="BE9" s="111">
        <f>AVERAGE('152551'!AE10:AE11)</f>
        <v>0.99635959534028207</v>
      </c>
      <c r="BG9" s="111">
        <f>AVERAGE('152651'!AE10:AE11)</f>
        <v>0.99783979652276922</v>
      </c>
      <c r="BI9" s="111">
        <f>AVERAGE('152751'!AE10:AE11,'152752'!AE10:AE11,'152753'!AE10:AE11)</f>
        <v>0.99894001536957677</v>
      </c>
      <c r="BK9" s="111">
        <f>AVERAGE('152851'!AE10:AE11,'152853'!AE10:AE11)</f>
        <v>0.99726704092152674</v>
      </c>
      <c r="BM9" s="111">
        <f>AVERAGE('152951'!AE10:AE11)</f>
        <v>0.98315847598012152</v>
      </c>
      <c r="BO9" s="111">
        <f>AVERAGE('153051'!AE10:AE11,'153052'!AE10:AE11)</f>
        <v>0.99988522457724383</v>
      </c>
      <c r="BQ9" s="111">
        <f>AVERAGE('153151'!AE10:AE11)</f>
        <v>1</v>
      </c>
      <c r="BS9" s="111">
        <f>AVERAGE('153251'!AE10:AE11)</f>
        <v>0.99658218868897919</v>
      </c>
      <c r="BU9" s="111">
        <f>AVERAGE('153351'!AE10:AE11)</f>
        <v>1</v>
      </c>
      <c r="BW9" s="111">
        <f>AVERAGE('153451'!AE10:AE11)</f>
        <v>1</v>
      </c>
      <c r="BY9" s="111">
        <f>AVERAGE('153551'!AE10:AE11,'153552'!AE10:AE11,'153553'!AE10:AE11)</f>
        <v>0.99970062075787658</v>
      </c>
      <c r="CA9" s="111">
        <f>AVERAGE('153651'!AE10:AE11,'153652'!AE10:AE11,'153653'!AE10:AE11,'153654'!AE10:AE11)</f>
        <v>1</v>
      </c>
      <c r="CC9" s="111">
        <f>AVERAGE('153753'!AE10:AE11,'153752'!AE10:AE11)</f>
        <v>0.99699668082648096</v>
      </c>
      <c r="CE9" s="111">
        <f>AVERAGE('153851'!AE10:AE11,'153852'!AE10:AE11)</f>
        <v>1</v>
      </c>
      <c r="CG9" s="111">
        <f>AVERAGE('153951'!AE10:AE11)</f>
        <v>1</v>
      </c>
      <c r="CI9" s="111">
        <f>AVERAGE('154051'!AE10:AE11,'154052'!AE10:AE11,'154053'!AE10:AE11)</f>
        <v>0.99818447589189041</v>
      </c>
      <c r="CK9" s="111">
        <f>AVERAGE(I9,K9,M9,O9,Q9,S9,U9,W9,Y9,AA9,AC9,AE9,AG9,AI9,AK9,AM9,AO9,AQ9,AS9,AU9,AW9,AY9,BA9,BC9,BE9,BG9,BI9,BK9,BM9,BO9,BQ9,BS9,BU9,BW9,BY9,CA9,CC9,CE9,CG9,CI9)</f>
        <v>0.99669092686810978</v>
      </c>
    </row>
    <row r="10" spans="1:89" s="2" customFormat="1" ht="42" customHeight="1">
      <c r="A10" s="117"/>
      <c r="B10" s="121"/>
      <c r="C10" s="121"/>
      <c r="D10" s="136"/>
      <c r="E10" s="123"/>
      <c r="F10" s="134"/>
      <c r="G10" s="119"/>
      <c r="H10" s="33" t="s">
        <v>64</v>
      </c>
      <c r="I10" s="111"/>
      <c r="J10" s="14"/>
      <c r="K10" s="111"/>
      <c r="L10" s="14"/>
      <c r="M10" s="111"/>
      <c r="N10" s="14"/>
      <c r="O10" s="111"/>
      <c r="P10" s="14"/>
      <c r="Q10" s="111"/>
      <c r="S10" s="111"/>
      <c r="U10" s="111"/>
      <c r="W10" s="111"/>
      <c r="Y10" s="111"/>
      <c r="AA10" s="111"/>
      <c r="AC10" s="111"/>
      <c r="AE10" s="111"/>
      <c r="AG10" s="111"/>
      <c r="AI10" s="111"/>
      <c r="AK10" s="111"/>
      <c r="AM10" s="111"/>
      <c r="AO10" s="111"/>
      <c r="AQ10" s="111"/>
      <c r="AS10" s="111"/>
      <c r="AU10" s="111"/>
      <c r="AW10" s="111"/>
      <c r="AY10" s="111"/>
      <c r="BA10" s="111"/>
      <c r="BC10" s="111"/>
      <c r="BE10" s="111"/>
      <c r="BG10" s="111"/>
      <c r="BI10" s="111"/>
      <c r="BK10" s="111"/>
      <c r="BM10" s="111"/>
      <c r="BO10" s="111"/>
      <c r="BQ10" s="111"/>
      <c r="BS10" s="111"/>
      <c r="BU10" s="111"/>
      <c r="BW10" s="111"/>
      <c r="BY10" s="111"/>
      <c r="CA10" s="111"/>
      <c r="CC10" s="111"/>
      <c r="CE10" s="111"/>
      <c r="CG10" s="111"/>
      <c r="CI10" s="111"/>
      <c r="CK10" s="111"/>
    </row>
    <row r="11" spans="1:89" s="3" customFormat="1" ht="28.5" customHeight="1">
      <c r="A11" s="114"/>
      <c r="B11" s="115"/>
      <c r="C11" s="115"/>
      <c r="D11" s="115"/>
      <c r="E11" s="115"/>
      <c r="F11" s="115"/>
      <c r="G11" s="115"/>
      <c r="H11" s="115"/>
      <c r="I11" s="7"/>
      <c r="J11" s="7"/>
      <c r="K11" s="7"/>
      <c r="L11" s="7"/>
      <c r="M11" s="7"/>
      <c r="N11" s="7"/>
      <c r="O11" s="7"/>
      <c r="P11" s="7"/>
      <c r="Q11" s="7"/>
      <c r="U11" s="7"/>
      <c r="W11" s="7"/>
      <c r="Y11" s="7"/>
      <c r="AA11" s="7"/>
      <c r="AC11" s="7"/>
      <c r="AE11" s="7"/>
      <c r="AG11" s="7"/>
      <c r="AI11" s="7"/>
      <c r="AK11" s="7"/>
      <c r="AM11" s="7"/>
      <c r="AO11" s="7"/>
      <c r="AQ11" s="7"/>
      <c r="AS11" s="7"/>
      <c r="AU11" s="7"/>
      <c r="AW11" s="7"/>
      <c r="AY11" s="7"/>
      <c r="BA11" s="7"/>
      <c r="BC11" s="7"/>
      <c r="BE11" s="7"/>
      <c r="BG11" s="7"/>
      <c r="BI11" s="7"/>
      <c r="BK11" s="7"/>
      <c r="BM11" s="7"/>
      <c r="BO11" s="7"/>
      <c r="BQ11" s="7"/>
      <c r="BS11" s="7"/>
      <c r="BU11" s="7"/>
      <c r="BW11" s="7"/>
      <c r="BY11" s="7"/>
      <c r="CA11" s="7"/>
      <c r="CC11" s="7"/>
      <c r="CE11" s="7"/>
      <c r="CG11" s="7"/>
      <c r="CI11" s="7"/>
    </row>
    <row r="12" spans="1:89" s="3" customFormat="1" ht="42" customHeight="1">
      <c r="A12" s="116">
        <v>2</v>
      </c>
      <c r="B12" s="120" t="s">
        <v>65</v>
      </c>
      <c r="C12" s="120" t="s">
        <v>66</v>
      </c>
      <c r="D12" s="122" t="s">
        <v>67</v>
      </c>
      <c r="E12" s="131" t="s">
        <v>68</v>
      </c>
      <c r="F12" s="133" t="s">
        <v>62</v>
      </c>
      <c r="G12" s="118">
        <v>0.9</v>
      </c>
      <c r="H12" s="34" t="s">
        <v>69</v>
      </c>
      <c r="I12" s="111">
        <f>AVERAGE('150151'!AE13:AE14,'150152'!AE13:AE14,'150153'!AE13:AE14)</f>
        <v>0.99754930934908581</v>
      </c>
      <c r="J12" s="14"/>
      <c r="K12" s="111">
        <f>AVERAGE('150251'!AE13:AE14,'150253'!AE13:AE14)</f>
        <v>0.99016696218634148</v>
      </c>
      <c r="L12" s="14"/>
      <c r="M12" s="111">
        <f>AVERAGE('150351'!AE13:AE14,'150352'!AE13:AE14,'150353'!AE13:AE14)</f>
        <v>0.9839398139155584</v>
      </c>
      <c r="N12" s="14"/>
      <c r="O12" s="111">
        <f>AVERAGE('150451'!AE13:AE14)</f>
        <v>0.99851380042462845</v>
      </c>
      <c r="P12" s="14"/>
      <c r="Q12" s="111">
        <f>AVERAGE('150551'!AE13:AE14)</f>
        <v>0.99954337899543377</v>
      </c>
      <c r="S12" s="111">
        <f>AVERAGE('150651'!AE13:AE14,'150652'!AE13:AE14)</f>
        <v>0.997581033595484</v>
      </c>
      <c r="U12" s="111">
        <f>AVERAGE('150751'!AE13:AE14)</f>
        <v>0.99705315652272475</v>
      </c>
      <c r="W12" s="111">
        <f>AVERAGE('150851'!AE13:AE14)</f>
        <v>0.99804553894263659</v>
      </c>
      <c r="Y12" s="111">
        <f>AVERAGE('150951'!AE13:AE14,'150952'!AE13:AE14,'150953'!AE13:AE14,'150954'!AE13:AE14)</f>
        <v>0.99729633024907294</v>
      </c>
      <c r="AA12" s="111">
        <f>AVERAGE('151051'!AE13:AE14)</f>
        <v>0.99581444018137422</v>
      </c>
      <c r="AC12" s="111">
        <f>AVERAGE('151151'!AE13:AE14)</f>
        <v>0.99575475242317224</v>
      </c>
      <c r="AE12" s="111">
        <f>AVERAGE('151251'!AE13:AE14,'151252'!AE13:AE14,'151253'!AE13:AE14)</f>
        <v>0.99653054188426704</v>
      </c>
      <c r="AG12" s="111">
        <f>AVERAGE('151351'!AE13:AE14)</f>
        <v>0.9949907131198289</v>
      </c>
      <c r="AI12" s="111">
        <f>AVERAGE('151452'!AE13:AE14,'151453'!AE13:AE14)</f>
        <v>0.99834638816362054</v>
      </c>
      <c r="AK12" s="111">
        <f>AVERAGE('151551'!AE13:AE14)</f>
        <v>0.99646863315330292</v>
      </c>
      <c r="AM12" s="111">
        <f>AVERAGE('151651'!AE13:AE14,'151652'!AE13:AE14)</f>
        <v>0.99739089746271725</v>
      </c>
      <c r="AO12" s="111">
        <f>AVERAGE('151751'!AE13:AE14)</f>
        <v>0.98756408479977831</v>
      </c>
      <c r="AQ12" s="111">
        <f>AVERAGE('151851'!AE13:AE14,'151852'!AE13:AE14,'151853'!AE13:AE14)</f>
        <v>0.98718826921599578</v>
      </c>
      <c r="AS12" s="111">
        <f>AVERAGE('151951'!AE13:AE14,'151952'!AE13:AE14)</f>
        <v>0.99530942220026086</v>
      </c>
      <c r="AU12" s="111">
        <f>AVERAGE('152052'!AE13:AE14,'152053'!AE13:AE14,'152054'!AE13:AE14)</f>
        <v>0.99022372068757747</v>
      </c>
      <c r="AW12" s="111">
        <f>AVERAGE('152151'!AE13:AE14,'152152'!AE13:AE14)</f>
        <v>0.9938835760746958</v>
      </c>
      <c r="AY12" s="111">
        <f>AVERAGE('152251'!AE13:AE14,'152252'!AE13:AE14)</f>
        <v>0.99587081261124522</v>
      </c>
      <c r="BA12" s="111">
        <f>AVERAGE('152351'!AE13:AE14,'152352'!AE13:AE14,'152353'!AE13:AE14)</f>
        <v>0.99829940770850334</v>
      </c>
      <c r="BC12" s="111">
        <f>AVERAGE('152451'!AE13:AE14)</f>
        <v>1</v>
      </c>
      <c r="BE12" s="111">
        <f>AVERAGE('152551'!AE13:AE14)</f>
        <v>0.99403869081958385</v>
      </c>
      <c r="BG12" s="111">
        <f>AVERAGE('152651'!AE13:AE14)</f>
        <v>0.99769545026013473</v>
      </c>
      <c r="BI12" s="111">
        <f>AVERAGE('152751'!AE13:AE14,'152752'!AE13:AE14,'152753'!AE13:AE14)</f>
        <v>0.99800418447018346</v>
      </c>
      <c r="BK12" s="111">
        <f>AVERAGE('152851'!AE13:AE14,'152853'!AE13:AE14)</f>
        <v>0.99637265102693018</v>
      </c>
      <c r="BM12" s="111">
        <f>AVERAGE('152951'!AE13:AE14)</f>
        <v>0.99872354548007458</v>
      </c>
      <c r="BO12" s="111">
        <f>AVERAGE('153051'!AE13:AE14,'153052'!AE13:AE14)</f>
        <v>0.99412054893560109</v>
      </c>
      <c r="BQ12" s="111">
        <f>AVERAGE('153151'!AE13:AE14)</f>
        <v>0.9973412574288395</v>
      </c>
      <c r="BS12" s="111">
        <f>AVERAGE('153251'!AE13:AE14)</f>
        <v>0.9965381131098745</v>
      </c>
      <c r="BU12" s="111">
        <f>AVERAGE('153351'!AE13:AE14)</f>
        <v>0.99632860655461619</v>
      </c>
      <c r="BW12" s="111">
        <f>AVERAGE('153451'!AE13:AE14)</f>
        <v>0.99556191314553988</v>
      </c>
      <c r="BY12" s="111">
        <f>AVERAGE('153551'!AE13:AE14,'153552'!AE13:AE14,'153553'!AE13:AE14)</f>
        <v>0.99610510196615298</v>
      </c>
      <c r="CA12" s="111">
        <f>AVERAGE('153651'!AE13:AE14,'153652'!AE13:AE14,'153653'!AE13:AE14,'153654'!AE13:AE14)</f>
        <v>0.98949335423989471</v>
      </c>
      <c r="CC12" s="111">
        <f>AVERAGE('153753'!AE13:AE14,'153752'!AE13:AE14)</f>
        <v>0.99290115029484327</v>
      </c>
      <c r="CE12" s="111">
        <f>AVERAGE('153851'!AE13:AE14,'153852'!AE13:AE14)</f>
        <v>0.99381584855693572</v>
      </c>
      <c r="CG12" s="111">
        <f>AVERAGE('153951'!AE13:AE14)</f>
        <v>0.99925518268713531</v>
      </c>
      <c r="CI12" s="111">
        <f>AVERAGE('154051'!AE13:AE14,'154052'!AE13:AE14,'154053'!AE13:AE14)</f>
        <v>0.99725819368313162</v>
      </c>
      <c r="CK12" s="111">
        <f>AVERAGE(I12,K12,M12,O12,Q12,S12,U12,W12,Y12,AA12,AC12,AE12,AG12,AI12,AK12,AM12,AO12,AQ12,AS12,AU12,AW12,AY12,BA12,BC12,BE12,BG12,BI12,BK12,BM12,BO12,BQ12,BS12,BU12,BW12,BY12,CA12,CC12,CE12,CG12,CI12)</f>
        <v>0.99542196941316929</v>
      </c>
    </row>
    <row r="13" spans="1:89" s="3" customFormat="1" ht="42" customHeight="1">
      <c r="A13" s="117"/>
      <c r="B13" s="121"/>
      <c r="C13" s="121"/>
      <c r="D13" s="123"/>
      <c r="E13" s="132"/>
      <c r="F13" s="134"/>
      <c r="G13" s="119"/>
      <c r="H13" s="33" t="s">
        <v>63</v>
      </c>
      <c r="I13" s="111"/>
      <c r="J13" s="14"/>
      <c r="K13" s="111"/>
      <c r="L13" s="14"/>
      <c r="M13" s="111"/>
      <c r="N13" s="14"/>
      <c r="O13" s="111"/>
      <c r="P13" s="14"/>
      <c r="Q13" s="111"/>
      <c r="S13" s="111"/>
      <c r="U13" s="111"/>
      <c r="W13" s="111"/>
      <c r="Y13" s="111"/>
      <c r="AA13" s="111"/>
      <c r="AC13" s="111"/>
      <c r="AE13" s="111"/>
      <c r="AG13" s="111"/>
      <c r="AI13" s="111"/>
      <c r="AK13" s="111"/>
      <c r="AM13" s="111"/>
      <c r="AO13" s="111"/>
      <c r="AQ13" s="111"/>
      <c r="AS13" s="111"/>
      <c r="AU13" s="111"/>
      <c r="AW13" s="111"/>
      <c r="AY13" s="111"/>
      <c r="BA13" s="111"/>
      <c r="BC13" s="111"/>
      <c r="BE13" s="111"/>
      <c r="BG13" s="111"/>
      <c r="BI13" s="111"/>
      <c r="BK13" s="111"/>
      <c r="BM13" s="111"/>
      <c r="BO13" s="111"/>
      <c r="BQ13" s="111"/>
      <c r="BS13" s="111"/>
      <c r="BU13" s="111"/>
      <c r="BW13" s="111"/>
      <c r="BY13" s="111"/>
      <c r="CA13" s="111"/>
      <c r="CC13" s="111"/>
      <c r="CE13" s="111"/>
      <c r="CG13" s="111"/>
      <c r="CI13" s="111"/>
      <c r="CK13" s="111"/>
    </row>
    <row r="14" spans="1:89" s="3" customFormat="1" ht="28.5" customHeight="1">
      <c r="A14" s="16"/>
      <c r="B14" s="17"/>
      <c r="C14" s="17"/>
      <c r="D14" s="17"/>
      <c r="E14" s="17"/>
      <c r="F14" s="17"/>
      <c r="G14" s="17"/>
      <c r="H14" s="17"/>
      <c r="I14" s="8"/>
      <c r="J14" s="8"/>
      <c r="K14" s="8"/>
      <c r="L14" s="8"/>
      <c r="M14" s="8"/>
      <c r="N14" s="8"/>
      <c r="O14" s="8"/>
      <c r="P14" s="8"/>
      <c r="Q14" s="8"/>
      <c r="U14" s="8"/>
      <c r="W14" s="8"/>
      <c r="Y14" s="8"/>
      <c r="AA14" s="8"/>
      <c r="AC14" s="8"/>
      <c r="AE14" s="8"/>
      <c r="AG14" s="8"/>
      <c r="AI14" s="8"/>
      <c r="AK14" s="8"/>
      <c r="AM14" s="8"/>
      <c r="AO14" s="8"/>
      <c r="AQ14" s="8"/>
      <c r="AS14" s="8"/>
      <c r="AU14" s="8"/>
      <c r="AW14" s="8"/>
      <c r="AY14" s="8"/>
      <c r="BA14" s="8"/>
      <c r="BC14" s="8"/>
      <c r="BE14" s="8"/>
      <c r="BG14" s="8"/>
      <c r="BI14" s="8"/>
      <c r="BK14" s="8"/>
      <c r="BM14" s="8"/>
      <c r="BO14" s="8"/>
      <c r="BQ14" s="8"/>
      <c r="BS14" s="8"/>
      <c r="BU14" s="8"/>
      <c r="BW14" s="8"/>
      <c r="BY14" s="8"/>
      <c r="CA14" s="8"/>
      <c r="CC14" s="8"/>
      <c r="CE14" s="8"/>
      <c r="CG14" s="8"/>
      <c r="CI14" s="8"/>
    </row>
    <row r="15" spans="1:89" s="3" customFormat="1" ht="39" customHeight="1">
      <c r="A15" s="116">
        <v>3</v>
      </c>
      <c r="B15" s="120" t="s">
        <v>70</v>
      </c>
      <c r="C15" s="120" t="s">
        <v>71</v>
      </c>
      <c r="D15" s="122" t="s">
        <v>72</v>
      </c>
      <c r="E15" s="131" t="s">
        <v>73</v>
      </c>
      <c r="F15" s="126" t="s">
        <v>62</v>
      </c>
      <c r="G15" s="118">
        <v>0.9</v>
      </c>
      <c r="H15" s="35" t="s">
        <v>74</v>
      </c>
      <c r="I15" s="111">
        <f>AVERAGE('150151'!AE16:AE17,'150152'!AE16:AE17,'150153'!AE16:AE17)</f>
        <v>1</v>
      </c>
      <c r="J15" s="12"/>
      <c r="K15" s="111">
        <f>AVERAGE('150251'!AE16:AE17,'150253'!AE16:AE17)</f>
        <v>0.99997296858950102</v>
      </c>
      <c r="L15" s="12"/>
      <c r="M15" s="111">
        <f>AVERAGE('150351'!AE16:AE17,'150352'!AE16:AE17,'150353'!AE16:AE17)</f>
        <v>0.9997124577672345</v>
      </c>
      <c r="N15" s="12"/>
      <c r="O15" s="111">
        <f>AVERAGE('150451'!AE16:AE17)</f>
        <v>1</v>
      </c>
      <c r="P15" s="12"/>
      <c r="Q15" s="111">
        <f>AVERAGE('150551'!AE16:AE17)</f>
        <v>1</v>
      </c>
      <c r="S15" s="111">
        <f>AVERAGE('150651'!AE16:AE17,'150652'!AE16:AE17)</f>
        <v>1</v>
      </c>
      <c r="U15" s="111">
        <f>AVERAGE('150751'!AE16:AE17)</f>
        <v>0.99996222138269741</v>
      </c>
      <c r="W15" s="111">
        <f>AVERAGE('150851'!AE16:AE17)</f>
        <v>0.99863274573953809</v>
      </c>
      <c r="Y15" s="111">
        <f>AVERAGE('150951'!AE16:AE17,'150952'!AE16:AE17,'150953'!AE16:AE17,'150954'!AE16:AE17)</f>
        <v>1</v>
      </c>
      <c r="AA15" s="111">
        <f>AVERAGE('151051'!AE16:AE17)</f>
        <v>1</v>
      </c>
      <c r="AC15" s="111">
        <f>AVERAGE('151151'!AE16:AE17)</f>
        <v>1</v>
      </c>
      <c r="AE15" s="111">
        <f>AVERAGE('151251'!AE16:AE17,'151252'!AE16:AE17,'151253'!AE16:AE17)</f>
        <v>1</v>
      </c>
      <c r="AG15" s="111">
        <f>AVERAGE('151351'!AE16:AE17)</f>
        <v>1</v>
      </c>
      <c r="AI15" s="111">
        <f>AVERAGE('151452'!AE16:AE17,'151453'!AE16:AE17)</f>
        <v>1</v>
      </c>
      <c r="AK15" s="111">
        <f>AVERAGE('151551'!AE16:AE17)</f>
        <v>1</v>
      </c>
      <c r="AM15" s="111">
        <f>AVERAGE('151651'!AE16:AE17,'151652'!AE16:AE17)</f>
        <v>1</v>
      </c>
      <c r="AO15" s="111">
        <f>AVERAGE('151751'!AE16:AE17)</f>
        <v>0.99916880238276651</v>
      </c>
      <c r="AQ15" s="111">
        <f>AVERAGE('151851'!AE16:AE17,'151852'!AE16:AE17,'151853'!AE16:AE17)</f>
        <v>1.0000172452446237</v>
      </c>
      <c r="AS15" s="111">
        <f>AVERAGE('151951'!AE16:AE17,'151952'!AE16:AE17)</f>
        <v>1</v>
      </c>
      <c r="AU15" s="111">
        <f>AVERAGE('152052'!AE16:AE17,'152053'!AE16:AE17,'152054'!AE16:AE17)</f>
        <v>0.99960690582255662</v>
      </c>
      <c r="AW15" s="111">
        <f>AVERAGE('152151'!AE16:AE17,'152152'!AE16:AE17)</f>
        <v>1</v>
      </c>
      <c r="AY15" s="111">
        <f>AVERAGE('152251'!AE16:AE17,'152252'!AE16:AE17)</f>
        <v>0.99997551719916755</v>
      </c>
      <c r="BA15" s="111">
        <f>AVERAGE('152351'!AE16:AE17,'152352'!AE16:AE17,'152353'!AE16:AE17)</f>
        <v>0.99980466842465088</v>
      </c>
      <c r="BC15" s="111">
        <f>AVERAGE('152451'!AE16:AE17)</f>
        <v>1</v>
      </c>
      <c r="BE15" s="111">
        <f>AVERAGE('152551'!AE16:AE17)</f>
        <v>1</v>
      </c>
      <c r="BG15" s="111">
        <f>AVERAGE('152651'!AE16:AE17)</f>
        <v>1</v>
      </c>
      <c r="BI15" s="111">
        <f>AVERAGE('152751'!AE16:AE17,'152752'!AE16:AE17,'152753'!AE16:AE17)</f>
        <v>1</v>
      </c>
      <c r="BK15" s="111">
        <f>AVERAGE('152851'!AE16:AE17,'152853'!AE16:AE17)</f>
        <v>1</v>
      </c>
      <c r="BM15" s="111">
        <f>AVERAGE('152951'!AE16:AE17)</f>
        <v>0.99979575684852817</v>
      </c>
      <c r="BO15" s="111">
        <f>AVERAGE('153051'!AE16:AE17,'153052'!AE16:AE17)</f>
        <v>0.99998109068905527</v>
      </c>
      <c r="BQ15" s="111">
        <f>AVERAGE('153151'!AE16:AE17)</f>
        <v>1</v>
      </c>
      <c r="BS15" s="111">
        <f>AVERAGE('153251'!AE16:AE17)</f>
        <v>1</v>
      </c>
      <c r="BU15" s="111">
        <f>AVERAGE('153351'!AE16:AE17)</f>
        <v>1</v>
      </c>
      <c r="BW15" s="111">
        <f>AVERAGE('153451'!AE16:AE17)</f>
        <v>1</v>
      </c>
      <c r="BY15" s="111">
        <f>AVERAGE('153551'!AE16:AE17,'153552'!AE16:AE17,'153553'!AE16:AE17)</f>
        <v>1</v>
      </c>
      <c r="CA15" s="111">
        <f>AVERAGE('153651'!AE16:AE17,'153652'!AE16:AE17,'153653'!AE16:AE17,'153654'!AE16:AE17)</f>
        <v>1</v>
      </c>
      <c r="CC15" s="111">
        <f>AVERAGE('153753'!AE16:AE17,'153752'!AE16:AE17)</f>
        <v>1</v>
      </c>
      <c r="CE15" s="111">
        <f>AVERAGE('153851'!AE16:AE17,'153852'!AE16:AE17)</f>
        <v>1</v>
      </c>
      <c r="CG15" s="111">
        <f>AVERAGE('153951'!AE16:AE17)</f>
        <v>1</v>
      </c>
      <c r="CI15" s="111">
        <f>AVERAGE('154051'!AE16:AE17,'154052'!AE16:AE17,'154053'!AE16:AE17)</f>
        <v>1</v>
      </c>
      <c r="CK15" s="111">
        <f>AVERAGE(I15,K15,M15,O15,Q15,S15,U15,W15,Y15,AA15,AC15,AE15,AG15,AI15,AK15,AM15,AO15,AQ15,AS15,AU15,AW15,AY15,BA15,BC15,BE15,BG15,BI15,BK15,BM15,BO15,BQ15,BS15,BU15,BW15,BY15,CA15,CC15,CE15,CG15,CI15)</f>
        <v>0.99991575950225808</v>
      </c>
    </row>
    <row r="16" spans="1:89" s="3" customFormat="1" ht="51" customHeight="1">
      <c r="A16" s="117"/>
      <c r="B16" s="121"/>
      <c r="C16" s="121"/>
      <c r="D16" s="123"/>
      <c r="E16" s="132"/>
      <c r="F16" s="127"/>
      <c r="G16" s="119"/>
      <c r="H16" s="34" t="s">
        <v>75</v>
      </c>
      <c r="I16" s="111"/>
      <c r="J16" s="14"/>
      <c r="K16" s="111"/>
      <c r="L16" s="14"/>
      <c r="M16" s="111"/>
      <c r="N16" s="14"/>
      <c r="O16" s="111"/>
      <c r="P16" s="14"/>
      <c r="Q16" s="111"/>
      <c r="S16" s="111"/>
      <c r="U16" s="111"/>
      <c r="W16" s="111"/>
      <c r="Y16" s="111"/>
      <c r="AA16" s="111"/>
      <c r="AC16" s="111"/>
      <c r="AE16" s="111"/>
      <c r="AG16" s="111"/>
      <c r="AI16" s="111"/>
      <c r="AK16" s="111"/>
      <c r="AM16" s="111"/>
      <c r="AO16" s="111"/>
      <c r="AQ16" s="111"/>
      <c r="AS16" s="111"/>
      <c r="AU16" s="111"/>
      <c r="AW16" s="111"/>
      <c r="AY16" s="111"/>
      <c r="BA16" s="111"/>
      <c r="BC16" s="111"/>
      <c r="BE16" s="111"/>
      <c r="BG16" s="111"/>
      <c r="BI16" s="111"/>
      <c r="BK16" s="111"/>
      <c r="BM16" s="111"/>
      <c r="BO16" s="111"/>
      <c r="BQ16" s="111"/>
      <c r="BS16" s="111"/>
      <c r="BU16" s="111"/>
      <c r="BW16" s="111"/>
      <c r="BY16" s="111"/>
      <c r="CA16" s="111"/>
      <c r="CC16" s="111"/>
      <c r="CE16" s="111"/>
      <c r="CG16" s="111"/>
      <c r="CI16" s="111"/>
      <c r="CK16" s="111"/>
    </row>
    <row r="17" spans="1:89" s="3" customFormat="1" ht="28.5" customHeight="1">
      <c r="A17" s="114"/>
      <c r="B17" s="115"/>
      <c r="C17" s="115"/>
      <c r="D17" s="115"/>
      <c r="E17" s="115"/>
      <c r="F17" s="115"/>
      <c r="G17" s="115"/>
      <c r="H17" s="115"/>
      <c r="I17" s="8"/>
      <c r="J17" s="8"/>
      <c r="K17" s="8"/>
      <c r="L17" s="8"/>
      <c r="M17" s="8"/>
      <c r="N17" s="8"/>
      <c r="O17" s="8"/>
      <c r="P17" s="8"/>
      <c r="Q17" s="8"/>
      <c r="U17" s="8"/>
      <c r="W17" s="8"/>
      <c r="Y17" s="8"/>
      <c r="AA17" s="8"/>
      <c r="AC17" s="8"/>
      <c r="AE17" s="8"/>
      <c r="AG17" s="8"/>
      <c r="AI17" s="8"/>
      <c r="AK17" s="8"/>
      <c r="AM17" s="8"/>
      <c r="AO17" s="8"/>
      <c r="AQ17" s="8"/>
      <c r="AS17" s="8"/>
      <c r="AU17" s="8"/>
      <c r="AW17" s="8"/>
      <c r="AY17" s="8"/>
      <c r="BA17" s="8"/>
      <c r="BC17" s="8"/>
      <c r="BE17" s="8"/>
      <c r="BG17" s="8"/>
      <c r="BI17" s="8"/>
      <c r="BK17" s="8"/>
      <c r="BM17" s="8"/>
      <c r="BO17" s="8"/>
      <c r="BQ17" s="8"/>
      <c r="BS17" s="8"/>
      <c r="BU17" s="8"/>
      <c r="BW17" s="8"/>
      <c r="BY17" s="8"/>
      <c r="CA17" s="8"/>
      <c r="CC17" s="8"/>
      <c r="CE17" s="8"/>
      <c r="CG17" s="8"/>
      <c r="CI17" s="8"/>
    </row>
    <row r="18" spans="1:89" s="3" customFormat="1" ht="45.75" customHeight="1">
      <c r="A18" s="116">
        <v>4</v>
      </c>
      <c r="B18" s="120" t="s">
        <v>76</v>
      </c>
      <c r="C18" s="120" t="s">
        <v>71</v>
      </c>
      <c r="D18" s="122" t="s">
        <v>77</v>
      </c>
      <c r="E18" s="124" t="s">
        <v>78</v>
      </c>
      <c r="F18" s="126" t="s">
        <v>62</v>
      </c>
      <c r="G18" s="118">
        <v>0.9</v>
      </c>
      <c r="H18" s="34" t="s">
        <v>79</v>
      </c>
      <c r="I18" s="111">
        <f>AVERAGE('150151'!AE19:AE20,'150152'!AE19:AE20,'150153'!AE19:AE20)</f>
        <v>1</v>
      </c>
      <c r="J18" s="14"/>
      <c r="K18" s="111">
        <f>AVERAGE('150251'!AE19:AE20,'150253'!AE19:AE20)</f>
        <v>0.99971044706972434</v>
      </c>
      <c r="L18" s="14"/>
      <c r="M18" s="111">
        <f>AVERAGE('150351'!AE19:AE20,'150352'!AE19:AE20,'150353'!AE19:AE20)</f>
        <v>1</v>
      </c>
      <c r="N18" s="14"/>
      <c r="O18" s="111">
        <f>AVERAGE('150451'!AE19:AE20)</f>
        <v>1</v>
      </c>
      <c r="P18" s="14"/>
      <c r="Q18" s="111">
        <f>AVERAGE('150551'!AE19:AE20)</f>
        <v>1</v>
      </c>
      <c r="S18" s="111">
        <f>AVERAGE('150651'!AE19:AE20,'150652'!AE19:AE20)</f>
        <v>1</v>
      </c>
      <c r="U18" s="111">
        <f>AVERAGE('150751'!AE19:AE20)</f>
        <v>1</v>
      </c>
      <c r="W18" s="111">
        <f>AVERAGE('150851'!AE19:AE20)</f>
        <v>1</v>
      </c>
      <c r="Y18" s="111">
        <f>AVERAGE('150951'!AE19:AE20,'150952'!AE19:AE20,'150953'!AE19:AE20,'150954'!AE19:AE20)</f>
        <v>1</v>
      </c>
      <c r="AA18" s="111">
        <f>AVERAGE('151051'!AE19:AE20)</f>
        <v>1</v>
      </c>
      <c r="AC18" s="111">
        <f>AVERAGE('151151'!AE19:AE20)</f>
        <v>1</v>
      </c>
      <c r="AE18" s="111">
        <f>AVERAGE('151251'!AE19:AE20,'151252'!AE19:AE20,'151253'!AE19:AE20)</f>
        <v>1</v>
      </c>
      <c r="AG18" s="111">
        <f>AVERAGE('151351'!AE19:AE20)</f>
        <v>1</v>
      </c>
      <c r="AI18" s="111">
        <f>AVERAGE('151452'!AE19:AE20,'151453'!AE19:AE20)</f>
        <v>1</v>
      </c>
      <c r="AK18" s="111">
        <f>AVERAGE('151551'!AE19:AE20)</f>
        <v>1</v>
      </c>
      <c r="AM18" s="111">
        <f>AVERAGE('151651'!AE19:AE20,'151652'!AE19:AE20)</f>
        <v>1</v>
      </c>
      <c r="AO18" s="111">
        <f>AVERAGE('151751'!AE19:AE20)</f>
        <v>1</v>
      </c>
      <c r="AQ18" s="111">
        <f>AVERAGE('151851'!AE19:AE20,'151852'!AE19:AE20,'151853'!AE19:AE20)</f>
        <v>0.99997385005622241</v>
      </c>
      <c r="AS18" s="111">
        <f>AVERAGE('151951'!AE19:AE20,'151952'!AE19:AE20)</f>
        <v>1</v>
      </c>
      <c r="AU18" s="111">
        <f>AVERAGE('152052'!AE19:AE20,'152053'!AE19:AE20,'152054'!AE19:AE20)</f>
        <v>1</v>
      </c>
      <c r="AW18" s="111">
        <f>AVERAGE('152151'!AE19:AE20,'152152'!AE19:AE20)</f>
        <v>1</v>
      </c>
      <c r="AY18" s="111">
        <f>AVERAGE('152251'!AE19:AE20,'152252'!AE19:AE20)</f>
        <v>0.99886177381169183</v>
      </c>
      <c r="BA18" s="111">
        <f>AVERAGE('152351'!AE19:AE20,'152352'!AE19:AE20,'152353'!AE19:AE20)</f>
        <v>1</v>
      </c>
      <c r="BC18" s="111">
        <f>AVERAGE('152451'!AE19:AE20)</f>
        <v>1</v>
      </c>
      <c r="BE18" s="111">
        <f>AVERAGE('152551'!AE19:AE20)</f>
        <v>1</v>
      </c>
      <c r="BG18" s="111">
        <f>AVERAGE('152651'!AE19:AE20)</f>
        <v>1</v>
      </c>
      <c r="BI18" s="111">
        <f>AVERAGE('152751'!AE19:AE20,'152752'!AE19:AE20,'152753'!AE19:AE20)</f>
        <v>1</v>
      </c>
      <c r="BK18" s="111">
        <f>AVERAGE('152851'!AE19:AE20,'152853'!AE19:AE20)</f>
        <v>1</v>
      </c>
      <c r="BM18" s="111">
        <f>AVERAGE('152951'!AE19:AE20)</f>
        <v>1</v>
      </c>
      <c r="BO18" s="111">
        <f>AVERAGE('153051'!AE19:AE20,'153052'!AE19:AE20)</f>
        <v>1</v>
      </c>
      <c r="BQ18" s="111">
        <f>AVERAGE('153151'!AE19:AE20)</f>
        <v>1</v>
      </c>
      <c r="BS18" s="111">
        <f>AVERAGE('153251'!AE19:AE20)</f>
        <v>1</v>
      </c>
      <c r="BU18" s="111">
        <f>AVERAGE('153351'!AE19:AE20)</f>
        <v>0.99996096037478044</v>
      </c>
      <c r="BW18" s="111">
        <f>AVERAGE('153451'!AE19:AE20)</f>
        <v>1</v>
      </c>
      <c r="BY18" s="111">
        <f>AVERAGE('153551'!AE19:AE20,'153552'!AE19:AE20,'153553'!AE19:AE20)</f>
        <v>1</v>
      </c>
      <c r="CA18" s="111">
        <f>AVERAGE('153651'!AE19:AE20,'153652'!AE19:AE20,'153653'!AE19:AE20,'153654'!AE19:AE20)</f>
        <v>1</v>
      </c>
      <c r="CC18" s="111">
        <f>AVERAGE('153753'!AE19:AE20,'153752'!AE19:AE20)</f>
        <v>1</v>
      </c>
      <c r="CE18" s="111">
        <f>AVERAGE('153851'!AE19:AE20,'153852'!AE19:AE20)</f>
        <v>1</v>
      </c>
      <c r="CG18" s="111">
        <f>AVERAGE('153951'!AE19:AE20)</f>
        <v>1</v>
      </c>
      <c r="CI18" s="111">
        <f>AVERAGE('154051'!AE19:AE20,'154052'!AE19:AE20,'154053'!AE19:AE20)</f>
        <v>1</v>
      </c>
      <c r="CK18" s="111">
        <f>AVERAGE(I18,K18,M18,O18,Q18,S18,U18,W18,Y18,AA18,AC18,AE18,AG18,AI18,AK18,AM18,AO18,AQ18,AS18,AU18,AW18,AY18,BA18,BC18,BE18,BG18,BI18,BK18,BM18,BO18,BQ18,BS18,BU18,BW18,BY18,CA18,CC18,CE18,CG18,CI18)</f>
        <v>0.9999626757828104</v>
      </c>
    </row>
    <row r="19" spans="1:89" s="3" customFormat="1" ht="40.5" customHeight="1">
      <c r="A19" s="117"/>
      <c r="B19" s="121"/>
      <c r="C19" s="121"/>
      <c r="D19" s="123"/>
      <c r="E19" s="125"/>
      <c r="F19" s="127"/>
      <c r="G19" s="119"/>
      <c r="H19" s="34" t="s">
        <v>80</v>
      </c>
      <c r="I19" s="111"/>
      <c r="J19" s="14"/>
      <c r="K19" s="111"/>
      <c r="L19" s="14"/>
      <c r="M19" s="111"/>
      <c r="N19" s="14"/>
      <c r="O19" s="111"/>
      <c r="P19" s="14"/>
      <c r="Q19" s="111"/>
      <c r="S19" s="111"/>
      <c r="U19" s="111"/>
      <c r="W19" s="111"/>
      <c r="Y19" s="111"/>
      <c r="AA19" s="111"/>
      <c r="AC19" s="111"/>
      <c r="AE19" s="111"/>
      <c r="AG19" s="111"/>
      <c r="AI19" s="111"/>
      <c r="AK19" s="111"/>
      <c r="AM19" s="111"/>
      <c r="AO19" s="111"/>
      <c r="AQ19" s="111"/>
      <c r="AS19" s="111"/>
      <c r="AU19" s="111"/>
      <c r="AW19" s="111"/>
      <c r="AY19" s="111"/>
      <c r="BA19" s="111"/>
      <c r="BC19" s="111"/>
      <c r="BE19" s="111"/>
      <c r="BG19" s="111"/>
      <c r="BI19" s="111"/>
      <c r="BK19" s="111"/>
      <c r="BM19" s="111"/>
      <c r="BO19" s="111"/>
      <c r="BQ19" s="111"/>
      <c r="BS19" s="111"/>
      <c r="BU19" s="111"/>
      <c r="BW19" s="111"/>
      <c r="BY19" s="111"/>
      <c r="CA19" s="111"/>
      <c r="CC19" s="111"/>
      <c r="CE19" s="111"/>
      <c r="CG19" s="111"/>
      <c r="CI19" s="111"/>
      <c r="CK19" s="111"/>
    </row>
    <row r="20" spans="1:89" s="3" customFormat="1" ht="28.5" customHeight="1">
      <c r="A20" s="36"/>
      <c r="B20" s="37"/>
      <c r="C20" s="37"/>
      <c r="D20" s="38"/>
      <c r="E20" s="30"/>
      <c r="F20" s="39"/>
      <c r="G20" s="40"/>
      <c r="H20" s="41"/>
      <c r="I20" s="8"/>
      <c r="J20" s="8"/>
      <c r="K20" s="8"/>
      <c r="L20" s="8"/>
      <c r="M20" s="8"/>
      <c r="N20" s="8"/>
      <c r="O20" s="8"/>
      <c r="P20" s="8"/>
      <c r="Q20" s="8"/>
      <c r="U20" s="8"/>
      <c r="W20" s="8"/>
      <c r="Y20" s="8"/>
      <c r="AA20" s="8"/>
      <c r="AC20" s="8"/>
      <c r="AE20" s="8"/>
      <c r="AG20" s="8"/>
      <c r="AI20" s="8"/>
      <c r="AK20" s="8"/>
      <c r="AM20" s="8"/>
      <c r="AO20" s="8"/>
      <c r="AQ20" s="8"/>
      <c r="AS20" s="8"/>
      <c r="AU20" s="8"/>
      <c r="AW20" s="8"/>
      <c r="AY20" s="8"/>
      <c r="BA20" s="8"/>
      <c r="BC20" s="8"/>
      <c r="BE20" s="8"/>
      <c r="BG20" s="8"/>
      <c r="BI20" s="8"/>
      <c r="BK20" s="8"/>
      <c r="BM20" s="8"/>
      <c r="BO20" s="8"/>
      <c r="BQ20" s="8"/>
      <c r="BS20" s="8"/>
      <c r="BU20" s="8"/>
      <c r="BW20" s="8"/>
      <c r="BY20" s="8"/>
      <c r="CA20" s="8"/>
      <c r="CC20" s="8"/>
      <c r="CE20" s="8"/>
      <c r="CG20" s="8"/>
      <c r="CI20" s="8"/>
    </row>
    <row r="21" spans="1:89" s="3" customFormat="1" ht="39.75" customHeight="1">
      <c r="A21" s="116">
        <v>5</v>
      </c>
      <c r="B21" s="120" t="s">
        <v>76</v>
      </c>
      <c r="C21" s="120" t="s">
        <v>71</v>
      </c>
      <c r="D21" s="122" t="s">
        <v>77</v>
      </c>
      <c r="E21" s="124" t="s">
        <v>81</v>
      </c>
      <c r="F21" s="126" t="s">
        <v>62</v>
      </c>
      <c r="G21" s="118">
        <v>1</v>
      </c>
      <c r="H21" s="34" t="s">
        <v>82</v>
      </c>
      <c r="I21" s="111">
        <f>AVERAGE('150151'!AE22:AE23,'150152'!AE22:AE23,'150153'!AE22:AE23)</f>
        <v>1</v>
      </c>
      <c r="J21" s="14"/>
      <c r="K21" s="111">
        <f>AVERAGE('150251'!AE22:AE23,'150253'!AE22:AE23)</f>
        <v>1</v>
      </c>
      <c r="L21" s="14"/>
      <c r="M21" s="111">
        <f>AVERAGE('150351'!AE22:AE23,'150352'!AE22:AE23,'150353'!AE22:AE23)</f>
        <v>1</v>
      </c>
      <c r="N21" s="14"/>
      <c r="O21" s="111">
        <f>AVERAGE('150451'!AE22:AE23)</f>
        <v>1</v>
      </c>
      <c r="P21" s="14"/>
      <c r="Q21" s="111">
        <f>AVERAGE('150551'!AE22:AE23)</f>
        <v>1</v>
      </c>
      <c r="S21" s="111">
        <f>AVERAGE('150651'!AE22:AE23,'150652'!AE22:AE23)</f>
        <v>1</v>
      </c>
      <c r="U21" s="111">
        <f>AVERAGE('150751'!AE22:AE23)</f>
        <v>1</v>
      </c>
      <c r="W21" s="111">
        <f>AVERAGE('150851'!AE22:AE23)</f>
        <v>1</v>
      </c>
      <c r="Y21" s="111">
        <f>AVERAGE('150951'!AE22:AE23,'150952'!AE22:AE23,'150953'!AE22:AE23,'150954'!AE22:AE23)</f>
        <v>1</v>
      </c>
      <c r="AA21" s="111">
        <f>AVERAGE('151051'!AE22:AE23)</f>
        <v>1</v>
      </c>
      <c r="AC21" s="111">
        <f>AVERAGE('151151'!AE22:AE23)</f>
        <v>1</v>
      </c>
      <c r="AE21" s="111">
        <f>AVERAGE('151251'!AE22:AE23,'151252'!AE22:AE23,'151253'!AE22:AE23)</f>
        <v>1</v>
      </c>
      <c r="AG21" s="111">
        <f>AVERAGE('151351'!AE22:AE23)</f>
        <v>1</v>
      </c>
      <c r="AI21" s="111">
        <f>AVERAGE('151452'!AE22:AE23,'151453'!AE22:AE23)</f>
        <v>1</v>
      </c>
      <c r="AK21" s="111">
        <f>AVERAGE('151551'!AE22:AE23)</f>
        <v>1</v>
      </c>
      <c r="AM21" s="111">
        <f>AVERAGE('151651'!AE22:AE23,'151652'!AE22:AE23)</f>
        <v>1</v>
      </c>
      <c r="AO21" s="111">
        <f>AVERAGE('151751'!AE22:AE23)</f>
        <v>1</v>
      </c>
      <c r="AQ21" s="111">
        <f>AVERAGE('151851'!AE22:AE23,'151852'!AE22:AE23,'151853'!AE22:AE23)</f>
        <v>1</v>
      </c>
      <c r="AS21" s="111">
        <f>AVERAGE('151951'!AE22:AE23,'151952'!AE22:AE23)</f>
        <v>1</v>
      </c>
      <c r="AU21" s="111">
        <f>AVERAGE('152052'!AE22:AE23,'152053'!AE22:AE23,'152054'!AE22:AE23)</f>
        <v>1</v>
      </c>
      <c r="AW21" s="111">
        <f>AVERAGE('152151'!AE22:AE23,'152152'!AE22:AE23)</f>
        <v>1</v>
      </c>
      <c r="AY21" s="111">
        <f>AVERAGE('152251'!AE22:AE23,'152252'!AE22:AE23)</f>
        <v>1</v>
      </c>
      <c r="BA21" s="111">
        <f>AVERAGE('152351'!AE22:AE23,'152352'!AE22:AE23,'152353'!AE22:AE23)</f>
        <v>1</v>
      </c>
      <c r="BC21" s="111">
        <f>AVERAGE('152451'!AE22:AE23)</f>
        <v>1</v>
      </c>
      <c r="BE21" s="111">
        <f>AVERAGE('152551'!AE22:AE23)</f>
        <v>1</v>
      </c>
      <c r="BG21" s="111">
        <f>AVERAGE('152651'!AE22:AE23)</f>
        <v>1</v>
      </c>
      <c r="BI21" s="111">
        <f>AVERAGE('152751'!AE22:AE23,'152752'!AE22:AE23,'152753'!AE22:AE23)</f>
        <v>1</v>
      </c>
      <c r="BK21" s="111">
        <f>AVERAGE('152851'!AE22:AE23,'152853'!AE22:AE23)</f>
        <v>1</v>
      </c>
      <c r="BM21" s="111">
        <f>AVERAGE('152951'!AE22:AE23)</f>
        <v>1</v>
      </c>
      <c r="BO21" s="111">
        <f>AVERAGE('153051'!AE22:AE23,'153052'!AE22:AE23)</f>
        <v>1.0000179198623753</v>
      </c>
      <c r="BQ21" s="111">
        <f>AVERAGE('153151'!AE22:AE23)</f>
        <v>1</v>
      </c>
      <c r="BS21" s="111">
        <f>AVERAGE('153251'!AE22:AE23)</f>
        <v>1</v>
      </c>
      <c r="BU21" s="111">
        <f>AVERAGE('153351'!AE22:AE23)</f>
        <v>1</v>
      </c>
      <c r="BW21" s="111">
        <f>AVERAGE('153451'!AE22:AE23)</f>
        <v>1</v>
      </c>
      <c r="BY21" s="111">
        <f>AVERAGE('153551'!AE22:AE23,'153552'!AE22:AE23,'153553'!AE22:AE23)</f>
        <v>1</v>
      </c>
      <c r="CA21" s="111">
        <f>AVERAGE('153651'!AE22:AE23,'153652'!AE22:AE23,'153653'!AE22:AE23,'153654'!AE22:AE23)</f>
        <v>1</v>
      </c>
      <c r="CC21" s="111">
        <f>AVERAGE('153753'!AE22:AE23,'153752'!AE22:AE23)</f>
        <v>1</v>
      </c>
      <c r="CE21" s="111">
        <f>AVERAGE('153851'!AE22:AE23,'153852'!AE22:AE23)</f>
        <v>1</v>
      </c>
      <c r="CG21" s="111">
        <f>AVERAGE('153951'!AE22:AE23)</f>
        <v>1</v>
      </c>
      <c r="CI21" s="111">
        <f>AVERAGE('154051'!AE22:AE23,'154052'!AE22:AE23,'154053'!AE22:AE23)</f>
        <v>1</v>
      </c>
      <c r="CK21" s="111">
        <f>AVERAGE(I21,K21,M21,O21,Q21,S21,U21,W21,Y21,AA21,AC21,AE21,AG21,AI21,AK21,AM21,AO21,AQ21,AS21,AU21,AW21,AY21,BA21,BC21,BE21,BG21,BI21,BK21,BM21,BO21,BQ21,BS21,BU21,BW21,BY21,CA21,CC21,CE21,CG21,CI21)</f>
        <v>1.0000004479965594</v>
      </c>
    </row>
    <row r="22" spans="1:89" s="4" customFormat="1" ht="46.5" customHeight="1">
      <c r="A22" s="117"/>
      <c r="B22" s="121"/>
      <c r="C22" s="121"/>
      <c r="D22" s="123"/>
      <c r="E22" s="125"/>
      <c r="F22" s="127"/>
      <c r="G22" s="119"/>
      <c r="H22" s="34" t="s">
        <v>83</v>
      </c>
      <c r="I22" s="111"/>
      <c r="J22" s="14"/>
      <c r="K22" s="111"/>
      <c r="L22" s="14"/>
      <c r="M22" s="111"/>
      <c r="N22" s="14"/>
      <c r="O22" s="111"/>
      <c r="P22" s="14"/>
      <c r="Q22" s="111"/>
      <c r="S22" s="111"/>
      <c r="U22" s="111"/>
      <c r="W22" s="111"/>
      <c r="Y22" s="111"/>
      <c r="AA22" s="111"/>
      <c r="AC22" s="111"/>
      <c r="AE22" s="111"/>
      <c r="AG22" s="111"/>
      <c r="AI22" s="111"/>
      <c r="AK22" s="111"/>
      <c r="AM22" s="111"/>
      <c r="AO22" s="111"/>
      <c r="AQ22" s="111"/>
      <c r="AS22" s="111"/>
      <c r="AU22" s="111"/>
      <c r="AW22" s="111"/>
      <c r="AY22" s="111"/>
      <c r="BA22" s="111"/>
      <c r="BC22" s="111"/>
      <c r="BE22" s="111"/>
      <c r="BG22" s="111"/>
      <c r="BI22" s="111"/>
      <c r="BK22" s="111"/>
      <c r="BM22" s="111"/>
      <c r="BO22" s="111"/>
      <c r="BQ22" s="111"/>
      <c r="BS22" s="111"/>
      <c r="BU22" s="111"/>
      <c r="BW22" s="111"/>
      <c r="BY22" s="111"/>
      <c r="CA22" s="111"/>
      <c r="CC22" s="111"/>
      <c r="CE22" s="111"/>
      <c r="CG22" s="111"/>
      <c r="CI22" s="111"/>
      <c r="CK22" s="111"/>
    </row>
    <row r="23" spans="1:89" s="4" customFormat="1" ht="23.25">
      <c r="A23" s="129"/>
      <c r="B23" s="130"/>
      <c r="C23" s="130"/>
      <c r="D23" s="130"/>
      <c r="E23" s="130"/>
      <c r="F23" s="130"/>
      <c r="G23" s="130"/>
      <c r="H23" s="130"/>
      <c r="I23" s="12"/>
      <c r="J23" s="12"/>
    </row>
    <row r="24" spans="1:89" ht="50.25" customHeight="1">
      <c r="A24" s="144">
        <v>6</v>
      </c>
      <c r="B24" s="120" t="s">
        <v>84</v>
      </c>
      <c r="C24" s="120" t="s">
        <v>66</v>
      </c>
      <c r="D24" s="122" t="s">
        <v>85</v>
      </c>
      <c r="E24" s="124" t="s">
        <v>86</v>
      </c>
      <c r="F24" s="133" t="s">
        <v>62</v>
      </c>
      <c r="G24" s="118">
        <v>0.9</v>
      </c>
      <c r="H24" s="34" t="s">
        <v>87</v>
      </c>
      <c r="I24" s="111">
        <f>AVERAGE('150151'!AE25:AE26,'150152'!AE25:AE26,'150153'!AE25:AE26)</f>
        <v>0.99678164152147974</v>
      </c>
      <c r="J24" s="14"/>
      <c r="K24" s="111">
        <f>AVERAGE('150251'!AE25:AE26,'150253'!AE25:AE26)</f>
        <v>0.99935809436439804</v>
      </c>
      <c r="L24" s="14"/>
      <c r="M24" s="111">
        <f>AVERAGE('150351'!AE25:AE26,'150352'!AE25:AE26,'150353'!AE25:AE26)</f>
        <v>0.99303193802228851</v>
      </c>
      <c r="N24" s="14"/>
      <c r="O24" s="111">
        <f>AVERAGE('150451'!AE25:AE26)</f>
        <v>0.99920311254863359</v>
      </c>
      <c r="P24" s="14"/>
      <c r="Q24" s="111">
        <f>AVERAGE('150551'!AE25:AE26)</f>
        <v>0.99728424864212428</v>
      </c>
      <c r="R24" s="3"/>
      <c r="S24" s="111">
        <f>AVERAGE('150651'!AE25:AE26,'150652'!AE25:AE26)</f>
        <v>0.99758126195488073</v>
      </c>
      <c r="T24" s="3"/>
      <c r="U24" s="111">
        <f>AVERAGE('150751'!AE25:AE26)</f>
        <v>0.99521149241819629</v>
      </c>
      <c r="V24" s="3"/>
      <c r="W24" s="111">
        <f>AVERAGE('150851'!AE25:AE26)</f>
        <v>0.99988546558240754</v>
      </c>
      <c r="X24" s="3"/>
      <c r="Y24" s="111">
        <f>AVERAGE('150951'!AE25:AE26,'150952'!AE25:AE26,'150953'!AE25:AE26,'150954'!AE25:AE26)</f>
        <v>0.99728423370993979</v>
      </c>
      <c r="Z24" s="3"/>
      <c r="AA24" s="111">
        <f>AVERAGE('151051'!AE25:AE26)</f>
        <v>1</v>
      </c>
      <c r="AB24" s="3"/>
      <c r="AC24" s="111">
        <f>AVERAGE('151151'!AE25:AE26)</f>
        <v>0.99970011138719905</v>
      </c>
      <c r="AD24" s="3"/>
      <c r="AE24" s="111">
        <f>AVERAGE('151251'!AE25:AE26,'151252'!AE25:AE26,'151253'!AE25:AE26)</f>
        <v>0.99629892117489571</v>
      </c>
      <c r="AF24" s="3"/>
      <c r="AG24" s="111">
        <f>AVERAGE('151351'!AE25:AE26)</f>
        <v>0.99905660377358485</v>
      </c>
      <c r="AH24" s="3"/>
      <c r="AI24" s="111">
        <f>AVERAGE('151452'!AE25:AE26,'151453'!AE25:AE26)</f>
        <v>0.99962754070448012</v>
      </c>
      <c r="AJ24" s="3"/>
      <c r="AK24" s="111">
        <f>AVERAGE('151551'!AE25:AE26)</f>
        <v>1</v>
      </c>
      <c r="AL24" s="3"/>
      <c r="AM24" s="111">
        <f>AVERAGE('151651'!AE25:AE26,'151652'!AE25:AE26)</f>
        <v>0.99966519021740274</v>
      </c>
      <c r="AN24" s="3"/>
      <c r="AO24" s="111">
        <f>AVERAGE('151751'!AE25:AE26)</f>
        <v>1</v>
      </c>
      <c r="AP24" s="3"/>
      <c r="AQ24" s="111">
        <f>AVERAGE('151851'!AE25:AE26,'151852'!AE25:AE26,'151853'!AE25:AE26)</f>
        <v>0.99913357812647419</v>
      </c>
      <c r="AR24" s="3"/>
      <c r="AS24" s="111">
        <f>AVERAGE('151951'!AE25:AE26,'151952'!AE25:AE26)</f>
        <v>1</v>
      </c>
      <c r="AT24" s="3"/>
      <c r="AU24" s="111">
        <f>AVERAGE('152052'!AE25:AE26,'152053'!AE25:AE26,'152054'!AE25:AE26)</f>
        <v>0.99642666942318847</v>
      </c>
      <c r="AV24" s="3"/>
      <c r="AW24" s="111">
        <f>AVERAGE('152151'!AE25:AE26,'152152'!AE25:AE26)</f>
        <v>0.99898066824265641</v>
      </c>
      <c r="AX24" s="3"/>
      <c r="AY24" s="111">
        <f>AVERAGE('152251'!AE25:AE26,'152252'!AE25:AE26)</f>
        <v>0.99543679590046708</v>
      </c>
      <c r="AZ24" s="3"/>
      <c r="BA24" s="111">
        <f>AVERAGE('152351'!AE25:AE26,'152352'!AE25:AE26,'152353'!AE25:AE26)</f>
        <v>0.99933993399339938</v>
      </c>
      <c r="BB24" s="3"/>
      <c r="BC24" s="111">
        <f>AVERAGE('152451'!AE25:AE26)</f>
        <v>0.9995578854291669</v>
      </c>
      <c r="BD24" s="3"/>
      <c r="BE24" s="111">
        <f>AVERAGE('152551'!AE25:AE26)</f>
        <v>0.9876558757403241</v>
      </c>
      <c r="BF24" s="3"/>
      <c r="BG24" s="111">
        <f>AVERAGE('152651'!AE25:AE26)</f>
        <v>0.99669540775629584</v>
      </c>
      <c r="BH24" s="3"/>
      <c r="BI24" s="111">
        <f>AVERAGE('152751'!AE25:AE26,'152752'!AE25:AE26,'152753'!AE25:AE26)</f>
        <v>0.99428166377557703</v>
      </c>
      <c r="BJ24" s="3"/>
      <c r="BK24" s="111">
        <f>AVERAGE('152851'!AE25:AE26,'152853'!AE25:AE26)</f>
        <v>0.99921987172462212</v>
      </c>
      <c r="BL24" s="3"/>
      <c r="BM24" s="111">
        <f>AVERAGE('152951'!AE25:AE26)</f>
        <v>0.9974489064694585</v>
      </c>
      <c r="BN24" s="3"/>
      <c r="BO24" s="111">
        <f>AVERAGE('153051'!AE25:AE26,'153052'!AE25:AE26)</f>
        <v>0.99961925885822955</v>
      </c>
      <c r="BP24" s="3"/>
      <c r="BQ24" s="111">
        <f>AVERAGE('153151'!AE25:AE26)</f>
        <v>1</v>
      </c>
      <c r="BR24" s="3"/>
      <c r="BS24" s="111">
        <f>AVERAGE('153251'!AE25:AE26)</f>
        <v>1</v>
      </c>
      <c r="BT24" s="3"/>
      <c r="BU24" s="111">
        <f>AVERAGE('153351'!AE25:AE26)</f>
        <v>1</v>
      </c>
      <c r="BV24" s="3"/>
      <c r="BW24" s="111">
        <f>AVERAGE('153451'!AE25:AE26)</f>
        <v>0.99833785320619373</v>
      </c>
      <c r="BX24" s="3"/>
      <c r="BY24" s="111">
        <f>AVERAGE('153551'!AE25:AE26,'153552'!AE25:AE26,'153553'!AE25:AE26)</f>
        <v>0.99982439701972192</v>
      </c>
      <c r="BZ24" s="3"/>
      <c r="CA24" s="111">
        <f>AVERAGE('153651'!AE25:AE26,'153652'!AE25:AE26,'153653'!AE25:AE26,'153654'!AE25:AE26)</f>
        <v>1</v>
      </c>
      <c r="CB24" s="3"/>
      <c r="CC24" s="111">
        <f>AVERAGE('153753'!AE25:AE26,'153752'!AE25:AE26)</f>
        <v>0.99962367539279029</v>
      </c>
      <c r="CD24" s="3"/>
      <c r="CE24" s="111">
        <f>AVERAGE('153851'!AE25:AE26,'153852'!AE25:AE26)</f>
        <v>1</v>
      </c>
      <c r="CF24" s="3"/>
      <c r="CG24" s="111">
        <f>AVERAGE('153951'!AE25:AE26)</f>
        <v>1</v>
      </c>
      <c r="CH24" s="3"/>
      <c r="CI24" s="111">
        <f>AVERAGE('154051'!AE25:AE26,'154052'!AE25:AE26,'154053'!AE25:AE26)</f>
        <v>0.99913509773395603</v>
      </c>
      <c r="CJ24" s="3"/>
      <c r="CK24" s="111">
        <f>AVERAGE(I24,K24,M24,O24,Q24,S24,U24,W24,Y24,AA24,AC24,AE24,AG24,AI24,AK24,AM24,AO24,AQ24,AS24,AU24,AW24,AY24,BA24,BC24,BE24,BG24,BI24,BK24,BM24,BO24,BQ24,BS24,BU24,BW24,BY24,CA24,CC24,CE24,CG24,CI24)</f>
        <v>0.99826718487036081</v>
      </c>
    </row>
    <row r="25" spans="1:89" ht="44.25" customHeight="1">
      <c r="A25" s="145"/>
      <c r="B25" s="121"/>
      <c r="C25" s="121"/>
      <c r="D25" s="123"/>
      <c r="E25" s="125"/>
      <c r="F25" s="134"/>
      <c r="G25" s="119"/>
      <c r="H25" s="34" t="s">
        <v>88</v>
      </c>
      <c r="I25" s="111"/>
      <c r="J25" s="14"/>
      <c r="K25" s="111"/>
      <c r="L25" s="14"/>
      <c r="M25" s="111"/>
      <c r="N25" s="14"/>
      <c r="O25" s="111"/>
      <c r="P25" s="14"/>
      <c r="Q25" s="111"/>
      <c r="R25" s="4"/>
      <c r="S25" s="111"/>
      <c r="T25" s="4"/>
      <c r="U25" s="111"/>
      <c r="V25" s="4"/>
      <c r="W25" s="111"/>
      <c r="X25" s="4"/>
      <c r="Y25" s="111"/>
      <c r="Z25" s="4"/>
      <c r="AA25" s="111"/>
      <c r="AB25" s="4"/>
      <c r="AC25" s="111"/>
      <c r="AD25" s="4"/>
      <c r="AE25" s="111"/>
      <c r="AF25" s="4"/>
      <c r="AG25" s="111"/>
      <c r="AH25" s="4"/>
      <c r="AI25" s="111"/>
      <c r="AJ25" s="4"/>
      <c r="AK25" s="111"/>
      <c r="AL25" s="4"/>
      <c r="AM25" s="111"/>
      <c r="AN25" s="4"/>
      <c r="AO25" s="111"/>
      <c r="AP25" s="4"/>
      <c r="AQ25" s="111"/>
      <c r="AR25" s="4"/>
      <c r="AS25" s="111"/>
      <c r="AT25" s="4"/>
      <c r="AU25" s="111"/>
      <c r="AV25" s="4"/>
      <c r="AW25" s="111"/>
      <c r="AX25" s="4"/>
      <c r="AY25" s="111"/>
      <c r="AZ25" s="4"/>
      <c r="BA25" s="111"/>
      <c r="BB25" s="4"/>
      <c r="BC25" s="111"/>
      <c r="BD25" s="4"/>
      <c r="BE25" s="111"/>
      <c r="BF25" s="4"/>
      <c r="BG25" s="111"/>
      <c r="BH25" s="4"/>
      <c r="BI25" s="111"/>
      <c r="BJ25" s="4"/>
      <c r="BK25" s="111"/>
      <c r="BL25" s="4"/>
      <c r="BM25" s="111"/>
      <c r="BN25" s="4"/>
      <c r="BO25" s="111"/>
      <c r="BP25" s="4"/>
      <c r="BQ25" s="111"/>
      <c r="BR25" s="4"/>
      <c r="BS25" s="111"/>
      <c r="BT25" s="4"/>
      <c r="BU25" s="111"/>
      <c r="BV25" s="4"/>
      <c r="BW25" s="111"/>
      <c r="BX25" s="4"/>
      <c r="BY25" s="111"/>
      <c r="BZ25" s="4"/>
      <c r="CA25" s="111"/>
      <c r="CB25" s="4"/>
      <c r="CC25" s="111"/>
      <c r="CD25" s="4"/>
      <c r="CE25" s="111"/>
      <c r="CF25" s="4"/>
      <c r="CG25" s="111"/>
      <c r="CH25" s="4"/>
      <c r="CI25" s="111"/>
      <c r="CJ25" s="4"/>
      <c r="CK25" s="111"/>
    </row>
    <row r="26" spans="1:89" ht="30" customHeight="1">
      <c r="A26" s="146"/>
      <c r="B26" s="147"/>
      <c r="C26" s="147"/>
      <c r="D26" s="147"/>
      <c r="E26" s="147"/>
      <c r="F26" s="147"/>
      <c r="G26" s="147"/>
      <c r="H26" s="147"/>
    </row>
  </sheetData>
  <mergeCells count="341">
    <mergeCell ref="AU24:AU25"/>
    <mergeCell ref="AW24:AW25"/>
    <mergeCell ref="AY24:AY25"/>
    <mergeCell ref="BA24:BA25"/>
    <mergeCell ref="BC24:BC25"/>
    <mergeCell ref="CK24:CK25"/>
    <mergeCell ref="AC24:AC25"/>
    <mergeCell ref="AE24:AE25"/>
    <mergeCell ref="AG24:AG25"/>
    <mergeCell ref="AI24:AI25"/>
    <mergeCell ref="AK24:AK25"/>
    <mergeCell ref="AM24:AM25"/>
    <mergeCell ref="AO24:AO25"/>
    <mergeCell ref="AQ24:AQ25"/>
    <mergeCell ref="AS24:AS25"/>
    <mergeCell ref="CA24:CA25"/>
    <mergeCell ref="CC24:CC25"/>
    <mergeCell ref="CE24:CE25"/>
    <mergeCell ref="BY24:BY25"/>
    <mergeCell ref="BG24:BG25"/>
    <mergeCell ref="BI24:BI25"/>
    <mergeCell ref="BK24:BK25"/>
    <mergeCell ref="BM24:BM25"/>
    <mergeCell ref="BO24:BO25"/>
    <mergeCell ref="K24:K25"/>
    <mergeCell ref="M24:M25"/>
    <mergeCell ref="O24:O25"/>
    <mergeCell ref="Q24:Q25"/>
    <mergeCell ref="S24:S25"/>
    <mergeCell ref="U24:U25"/>
    <mergeCell ref="W24:W25"/>
    <mergeCell ref="Y24:Y25"/>
    <mergeCell ref="AA24:AA25"/>
    <mergeCell ref="A24:A25"/>
    <mergeCell ref="B24:B25"/>
    <mergeCell ref="C24:C25"/>
    <mergeCell ref="D24:D25"/>
    <mergeCell ref="E24:E25"/>
    <mergeCell ref="F24:F25"/>
    <mergeCell ref="G24:G25"/>
    <mergeCell ref="A26:H26"/>
    <mergeCell ref="I24:I25"/>
    <mergeCell ref="CK18:CK19"/>
    <mergeCell ref="CK21:CK22"/>
    <mergeCell ref="A4:CK4"/>
    <mergeCell ref="A6:A8"/>
    <mergeCell ref="G18:G19"/>
    <mergeCell ref="I21:I22"/>
    <mergeCell ref="K21:K22"/>
    <mergeCell ref="M21:M22"/>
    <mergeCell ref="O15:O16"/>
    <mergeCell ref="Q15:Q16"/>
    <mergeCell ref="K12:K13"/>
    <mergeCell ref="O21:O22"/>
    <mergeCell ref="Q21:Q22"/>
    <mergeCell ref="U6:U7"/>
    <mergeCell ref="U9:U10"/>
    <mergeCell ref="U12:U13"/>
    <mergeCell ref="U15:U16"/>
    <mergeCell ref="S12:S13"/>
    <mergeCell ref="S15:S16"/>
    <mergeCell ref="S18:S19"/>
    <mergeCell ref="S21:S22"/>
    <mergeCell ref="I9:I10"/>
    <mergeCell ref="I12:I13"/>
    <mergeCell ref="M12:M13"/>
    <mergeCell ref="O12:O13"/>
    <mergeCell ref="Q12:Q13"/>
    <mergeCell ref="K15:K16"/>
    <mergeCell ref="M15:M16"/>
    <mergeCell ref="S6:S7"/>
    <mergeCell ref="S9:S10"/>
    <mergeCell ref="C21:C22"/>
    <mergeCell ref="E12:E13"/>
    <mergeCell ref="F12:F13"/>
    <mergeCell ref="G12:G13"/>
    <mergeCell ref="D15:D16"/>
    <mergeCell ref="E15:E16"/>
    <mergeCell ref="D9:D10"/>
    <mergeCell ref="E9:E10"/>
    <mergeCell ref="F9:F10"/>
    <mergeCell ref="B6:H6"/>
    <mergeCell ref="B7:D7"/>
    <mergeCell ref="E7:H7"/>
    <mergeCell ref="C9:C10"/>
    <mergeCell ref="F15:F16"/>
    <mergeCell ref="CK6:CK7"/>
    <mergeCell ref="CK9:CK10"/>
    <mergeCell ref="CK12:CK13"/>
    <mergeCell ref="CK15:CK16"/>
    <mergeCell ref="I6:I7"/>
    <mergeCell ref="K6:K7"/>
    <mergeCell ref="M6:M7"/>
    <mergeCell ref="O6:O7"/>
    <mergeCell ref="Q6:Q7"/>
    <mergeCell ref="Q9:Q10"/>
    <mergeCell ref="AA6:AA7"/>
    <mergeCell ref="AC6:AC7"/>
    <mergeCell ref="AE6:AE7"/>
    <mergeCell ref="AG6:AG7"/>
    <mergeCell ref="AI6:AI7"/>
    <mergeCell ref="AK6:AK7"/>
    <mergeCell ref="AQ6:AQ7"/>
    <mergeCell ref="AS6:AS7"/>
    <mergeCell ref="AU6:AU7"/>
    <mergeCell ref="AW6:AW7"/>
    <mergeCell ref="AY6:AY7"/>
    <mergeCell ref="BA6:BA7"/>
    <mergeCell ref="BC6:BC7"/>
    <mergeCell ref="AC9:AC10"/>
    <mergeCell ref="A23:H23"/>
    <mergeCell ref="A21:A22"/>
    <mergeCell ref="B21:B22"/>
    <mergeCell ref="D21:D22"/>
    <mergeCell ref="E21:E22"/>
    <mergeCell ref="F21:F22"/>
    <mergeCell ref="G21:G22"/>
    <mergeCell ref="G9:G10"/>
    <mergeCell ref="A11:H11"/>
    <mergeCell ref="A12:A13"/>
    <mergeCell ref="B12:B13"/>
    <mergeCell ref="D12:D13"/>
    <mergeCell ref="C12:C13"/>
    <mergeCell ref="C15:C16"/>
    <mergeCell ref="C18:C19"/>
    <mergeCell ref="A1:Q1"/>
    <mergeCell ref="M2:O2"/>
    <mergeCell ref="K18:K19"/>
    <mergeCell ref="M18:M19"/>
    <mergeCell ref="O18:O19"/>
    <mergeCell ref="Q18:Q19"/>
    <mergeCell ref="K9:K10"/>
    <mergeCell ref="M9:M10"/>
    <mergeCell ref="O9:O10"/>
    <mergeCell ref="I15:I16"/>
    <mergeCell ref="A17:H17"/>
    <mergeCell ref="A18:A19"/>
    <mergeCell ref="I18:I19"/>
    <mergeCell ref="G15:G16"/>
    <mergeCell ref="A15:A16"/>
    <mergeCell ref="B15:B16"/>
    <mergeCell ref="B18:B19"/>
    <mergeCell ref="D18:D19"/>
    <mergeCell ref="E18:E19"/>
    <mergeCell ref="F18:F19"/>
    <mergeCell ref="A5:CK5"/>
    <mergeCell ref="A9:A10"/>
    <mergeCell ref="B9:B10"/>
    <mergeCell ref="U18:U19"/>
    <mergeCell ref="U21:U22"/>
    <mergeCell ref="Y18:Y19"/>
    <mergeCell ref="W6:W7"/>
    <mergeCell ref="Y6:Y7"/>
    <mergeCell ref="W18:W19"/>
    <mergeCell ref="W21:W22"/>
    <mergeCell ref="Y21:Y22"/>
    <mergeCell ref="W9:W10"/>
    <mergeCell ref="AA18:AA19"/>
    <mergeCell ref="AA21:AA22"/>
    <mergeCell ref="AC12:AC13"/>
    <mergeCell ref="AC15:AC16"/>
    <mergeCell ref="AC18:AC19"/>
    <mergeCell ref="AC21:AC22"/>
    <mergeCell ref="AM6:AM7"/>
    <mergeCell ref="AO6:AO7"/>
    <mergeCell ref="W12:W13"/>
    <mergeCell ref="W15:W16"/>
    <mergeCell ref="Y9:Y10"/>
    <mergeCell ref="Y12:Y13"/>
    <mergeCell ref="Y15:Y16"/>
    <mergeCell ref="AA9:AA10"/>
    <mergeCell ref="AA12:AA13"/>
    <mergeCell ref="AA15:AA16"/>
    <mergeCell ref="AG9:AG10"/>
    <mergeCell ref="AG12:AG13"/>
    <mergeCell ref="AG15:AG16"/>
    <mergeCell ref="AE9:AE10"/>
    <mergeCell ref="AE12:AE13"/>
    <mergeCell ref="AE15:AE16"/>
    <mergeCell ref="AE18:AE19"/>
    <mergeCell ref="AE21:AE22"/>
    <mergeCell ref="AI21:AI22"/>
    <mergeCell ref="AK9:AK10"/>
    <mergeCell ref="AK12:AK13"/>
    <mergeCell ref="AK15:AK16"/>
    <mergeCell ref="AK18:AK19"/>
    <mergeCell ref="AK21:AK22"/>
    <mergeCell ref="AG18:AG19"/>
    <mergeCell ref="AG21:AG22"/>
    <mergeCell ref="AI9:AI10"/>
    <mergeCell ref="AI12:AI13"/>
    <mergeCell ref="AI15:AI16"/>
    <mergeCell ref="AI18:AI19"/>
    <mergeCell ref="AM18:AM19"/>
    <mergeCell ref="AM21:AM22"/>
    <mergeCell ref="AO9:AO10"/>
    <mergeCell ref="AO12:AO13"/>
    <mergeCell ref="AO15:AO16"/>
    <mergeCell ref="AO18:AO19"/>
    <mergeCell ref="AO21:AO22"/>
    <mergeCell ref="AM9:AM10"/>
    <mergeCell ref="AM12:AM13"/>
    <mergeCell ref="AM15:AM16"/>
    <mergeCell ref="AQ9:AQ10"/>
    <mergeCell ref="AQ12:AQ13"/>
    <mergeCell ref="AQ15:AQ16"/>
    <mergeCell ref="AQ18:AQ19"/>
    <mergeCell ref="AQ21:AQ22"/>
    <mergeCell ref="AS18:AS19"/>
    <mergeCell ref="AS21:AS22"/>
    <mergeCell ref="AU9:AU10"/>
    <mergeCell ref="AU12:AU13"/>
    <mergeCell ref="AU15:AU16"/>
    <mergeCell ref="AU18:AU19"/>
    <mergeCell ref="AU21:AU22"/>
    <mergeCell ref="AS9:AS10"/>
    <mergeCell ref="AS12:AS13"/>
    <mergeCell ref="AS15:AS16"/>
    <mergeCell ref="AW9:AW10"/>
    <mergeCell ref="AW12:AW13"/>
    <mergeCell ref="AW15:AW16"/>
    <mergeCell ref="AW18:AW19"/>
    <mergeCell ref="AW21:AW22"/>
    <mergeCell ref="BC9:BC10"/>
    <mergeCell ref="BC12:BC13"/>
    <mergeCell ref="BC15:BC16"/>
    <mergeCell ref="BC18:BC19"/>
    <mergeCell ref="BC21:BC22"/>
    <mergeCell ref="AY9:AY10"/>
    <mergeCell ref="AY12:AY13"/>
    <mergeCell ref="AY15:AY16"/>
    <mergeCell ref="AY18:AY19"/>
    <mergeCell ref="AY21:AY22"/>
    <mergeCell ref="BA9:BA10"/>
    <mergeCell ref="BA12:BA13"/>
    <mergeCell ref="BA15:BA16"/>
    <mergeCell ref="BA18:BA19"/>
    <mergeCell ref="BA21:BA22"/>
    <mergeCell ref="CA18:CA19"/>
    <mergeCell ref="BG6:BG7"/>
    <mergeCell ref="BI6:BI7"/>
    <mergeCell ref="BK6:BK7"/>
    <mergeCell ref="BM6:BM7"/>
    <mergeCell ref="BO6:BO7"/>
    <mergeCell ref="BQ6:BQ7"/>
    <mergeCell ref="BS6:BS7"/>
    <mergeCell ref="BU6:BU7"/>
    <mergeCell ref="BW6:BW7"/>
    <mergeCell ref="BW12:BW13"/>
    <mergeCell ref="BI18:BI19"/>
    <mergeCell ref="BK18:BK19"/>
    <mergeCell ref="BM18:BM19"/>
    <mergeCell ref="BO18:BO19"/>
    <mergeCell ref="BQ18:BQ19"/>
    <mergeCell ref="BS18:BS19"/>
    <mergeCell ref="BU18:BU19"/>
    <mergeCell ref="BW18:BW19"/>
    <mergeCell ref="BW15:BW16"/>
    <mergeCell ref="CI12:CI13"/>
    <mergeCell ref="BG9:BG10"/>
    <mergeCell ref="BI9:BI10"/>
    <mergeCell ref="BK9:BK10"/>
    <mergeCell ref="BM9:BM10"/>
    <mergeCell ref="BO9:BO10"/>
    <mergeCell ref="BQ9:BQ10"/>
    <mergeCell ref="BS9:BS10"/>
    <mergeCell ref="BU9:BU10"/>
    <mergeCell ref="BW9:BW10"/>
    <mergeCell ref="BY9:BY10"/>
    <mergeCell ref="CA9:CA10"/>
    <mergeCell ref="CC9:CC10"/>
    <mergeCell ref="CE9:CE10"/>
    <mergeCell ref="CG9:CG10"/>
    <mergeCell ref="CI9:CI10"/>
    <mergeCell ref="BG12:BG13"/>
    <mergeCell ref="BI12:BI13"/>
    <mergeCell ref="BK12:BK13"/>
    <mergeCell ref="BM12:BM13"/>
    <mergeCell ref="BO12:BO13"/>
    <mergeCell ref="BQ12:BQ13"/>
    <mergeCell ref="BS12:BS13"/>
    <mergeCell ref="BU12:BU13"/>
    <mergeCell ref="BQ24:BQ25"/>
    <mergeCell ref="BS24:BS25"/>
    <mergeCell ref="BU24:BU25"/>
    <mergeCell ref="BW24:BW25"/>
    <mergeCell ref="BG21:BG22"/>
    <mergeCell ref="BI21:BI22"/>
    <mergeCell ref="BK21:BK22"/>
    <mergeCell ref="BM21:BM22"/>
    <mergeCell ref="BO21:BO22"/>
    <mergeCell ref="BQ21:BQ22"/>
    <mergeCell ref="BS21:BS22"/>
    <mergeCell ref="CE6:CE7"/>
    <mergeCell ref="BY6:BY7"/>
    <mergeCell ref="CG6:CG7"/>
    <mergeCell ref="CG15:CG16"/>
    <mergeCell ref="CG24:CG25"/>
    <mergeCell ref="CI6:CI7"/>
    <mergeCell ref="CI15:CI16"/>
    <mergeCell ref="CI24:CI25"/>
    <mergeCell ref="CG21:CG22"/>
    <mergeCell ref="CI21:CI22"/>
    <mergeCell ref="CC18:CC19"/>
    <mergeCell ref="CE18:CE19"/>
    <mergeCell ref="CG18:CG19"/>
    <mergeCell ref="CI18:CI19"/>
    <mergeCell ref="BY18:BY19"/>
    <mergeCell ref="CA15:CA16"/>
    <mergeCell ref="CC15:CC16"/>
    <mergeCell ref="CE15:CE16"/>
    <mergeCell ref="CE21:CE22"/>
    <mergeCell ref="BY12:BY13"/>
    <mergeCell ref="CA12:CA13"/>
    <mergeCell ref="CC12:CC13"/>
    <mergeCell ref="CE12:CE13"/>
    <mergeCell ref="CG12:CG13"/>
    <mergeCell ref="BE6:BE7"/>
    <mergeCell ref="BE9:BE10"/>
    <mergeCell ref="BE12:BE13"/>
    <mergeCell ref="BE15:BE16"/>
    <mergeCell ref="BE18:BE19"/>
    <mergeCell ref="BE21:BE22"/>
    <mergeCell ref="BE24:BE25"/>
    <mergeCell ref="CA6:CA7"/>
    <mergeCell ref="CC6:CC7"/>
    <mergeCell ref="BU21:BU22"/>
    <mergeCell ref="BW21:BW22"/>
    <mergeCell ref="BY21:BY22"/>
    <mergeCell ref="CA21:CA22"/>
    <mergeCell ref="CC21:CC22"/>
    <mergeCell ref="BY15:BY16"/>
    <mergeCell ref="BG15:BG16"/>
    <mergeCell ref="BG18:BG19"/>
    <mergeCell ref="BI15:BI16"/>
    <mergeCell ref="BK15:BK16"/>
    <mergeCell ref="BM15:BM16"/>
    <mergeCell ref="BO15:BO16"/>
    <mergeCell ref="BQ15:BQ16"/>
    <mergeCell ref="BS15:BS16"/>
    <mergeCell ref="BU15:BU16"/>
  </mergeCells>
  <phoneticPr fontId="32" type="noConversion"/>
  <conditionalFormatting sqref="I12:I13">
    <cfRule type="dataBar" priority="250">
      <dataBar>
        <cfvo type="min"/>
        <cfvo type="max"/>
        <color rgb="FFD6007B"/>
      </dataBar>
      <extLst>
        <ext xmlns:x14="http://schemas.microsoft.com/office/spreadsheetml/2009/9/main" uri="{B025F937-C7B1-47D3-B67F-A62EFF666E3E}">
          <x14:id>{7FEB7FC3-C7E0-4F3C-B7C1-238DF3FAC8F8}</x14:id>
        </ext>
      </extLst>
    </cfRule>
    <cfRule type="dataBar" priority="412">
      <dataBar>
        <cfvo type="min"/>
        <cfvo type="max"/>
        <color rgb="FFD6007B"/>
      </dataBar>
      <extLst>
        <ext xmlns:x14="http://schemas.microsoft.com/office/spreadsheetml/2009/9/main" uri="{B025F937-C7B1-47D3-B67F-A62EFF666E3E}">
          <x14:id>{8E9A68C6-846D-424E-B548-45993B812CBF}</x14:id>
        </ext>
      </extLst>
    </cfRule>
  </conditionalFormatting>
  <conditionalFormatting sqref="I15:I16">
    <cfRule type="dataBar" priority="249">
      <dataBar>
        <cfvo type="min"/>
        <cfvo type="max"/>
        <color rgb="FFD6007B"/>
      </dataBar>
      <extLst>
        <ext xmlns:x14="http://schemas.microsoft.com/office/spreadsheetml/2009/9/main" uri="{B025F937-C7B1-47D3-B67F-A62EFF666E3E}">
          <x14:id>{D4CB1450-DDD7-415A-8904-C4311C295FF3}</x14:id>
        </ext>
      </extLst>
    </cfRule>
    <cfRule type="dataBar" priority="411">
      <dataBar>
        <cfvo type="min"/>
        <cfvo type="max"/>
        <color rgb="FFD6007B"/>
      </dataBar>
      <extLst>
        <ext xmlns:x14="http://schemas.microsoft.com/office/spreadsheetml/2009/9/main" uri="{B025F937-C7B1-47D3-B67F-A62EFF666E3E}">
          <x14:id>{E8D4A463-6A07-4E68-A4A2-D6B6F5530284}</x14:id>
        </ext>
      </extLst>
    </cfRule>
  </conditionalFormatting>
  <conditionalFormatting sqref="I18:I19">
    <cfRule type="dataBar" priority="248">
      <dataBar>
        <cfvo type="min"/>
        <cfvo type="max"/>
        <color rgb="FFD6007B"/>
      </dataBar>
      <extLst>
        <ext xmlns:x14="http://schemas.microsoft.com/office/spreadsheetml/2009/9/main" uri="{B025F937-C7B1-47D3-B67F-A62EFF666E3E}">
          <x14:id>{AD8E3A24-6161-4336-9D33-7536076F2F8A}</x14:id>
        </ext>
      </extLst>
    </cfRule>
    <cfRule type="dataBar" priority="410">
      <dataBar>
        <cfvo type="min"/>
        <cfvo type="max"/>
        <color rgb="FFD6007B"/>
      </dataBar>
      <extLst>
        <ext xmlns:x14="http://schemas.microsoft.com/office/spreadsheetml/2009/9/main" uri="{B025F937-C7B1-47D3-B67F-A62EFF666E3E}">
          <x14:id>{88AC03E1-E041-493B-8267-5FA174C590F1}</x14:id>
        </ext>
      </extLst>
    </cfRule>
  </conditionalFormatting>
  <conditionalFormatting sqref="I21:I22">
    <cfRule type="dataBar" priority="247">
      <dataBar>
        <cfvo type="min"/>
        <cfvo type="max"/>
        <color rgb="FFD6007B"/>
      </dataBar>
      <extLst>
        <ext xmlns:x14="http://schemas.microsoft.com/office/spreadsheetml/2009/9/main" uri="{B025F937-C7B1-47D3-B67F-A62EFF666E3E}">
          <x14:id>{C6BFE8AE-15DA-48B4-8970-1413469CC9D9}</x14:id>
        </ext>
      </extLst>
    </cfRule>
    <cfRule type="dataBar" priority="409">
      <dataBar>
        <cfvo type="min"/>
        <cfvo type="max"/>
        <color rgb="FFD6007B"/>
      </dataBar>
      <extLst>
        <ext xmlns:x14="http://schemas.microsoft.com/office/spreadsheetml/2009/9/main" uri="{B025F937-C7B1-47D3-B67F-A62EFF666E3E}">
          <x14:id>{7151CEFA-80FD-44CB-9AB8-3411A2EB0EAF}</x14:id>
        </ext>
      </extLst>
    </cfRule>
  </conditionalFormatting>
  <conditionalFormatting sqref="I24:I25">
    <cfRule type="dataBar" priority="244">
      <dataBar>
        <cfvo type="min"/>
        <cfvo type="max"/>
        <color rgb="FFD6007B"/>
      </dataBar>
      <extLst>
        <ext xmlns:x14="http://schemas.microsoft.com/office/spreadsheetml/2009/9/main" uri="{B025F937-C7B1-47D3-B67F-A62EFF666E3E}">
          <x14:id>{E70FC4A2-F6CE-48B9-8A58-36B29D7923B7}</x14:id>
        </ext>
      </extLst>
    </cfRule>
    <cfRule type="dataBar" priority="245">
      <dataBar>
        <cfvo type="min"/>
        <cfvo type="max"/>
        <color rgb="FFD6007B"/>
      </dataBar>
      <extLst>
        <ext xmlns:x14="http://schemas.microsoft.com/office/spreadsheetml/2009/9/main" uri="{B025F937-C7B1-47D3-B67F-A62EFF666E3E}">
          <x14:id>{A6749A35-3A25-419E-A1F2-F774E15A1A25}</x14:id>
        </ext>
      </extLst>
    </cfRule>
    <cfRule type="dataBar" priority="246">
      <dataBar>
        <cfvo type="min"/>
        <cfvo type="max"/>
        <color rgb="FFD6007B"/>
      </dataBar>
      <extLst>
        <ext xmlns:x14="http://schemas.microsoft.com/office/spreadsheetml/2009/9/main" uri="{B025F937-C7B1-47D3-B67F-A62EFF666E3E}">
          <x14:id>{13FA7EAC-EA62-4422-84F0-D5FC0B87A969}</x14:id>
        </ext>
      </extLst>
    </cfRule>
  </conditionalFormatting>
  <conditionalFormatting sqref="I9:J22">
    <cfRule type="dataBar" priority="550">
      <dataBar>
        <cfvo type="min"/>
        <cfvo type="max"/>
        <color rgb="FFD6007B"/>
      </dataBar>
      <extLst>
        <ext xmlns:x14="http://schemas.microsoft.com/office/spreadsheetml/2009/9/main" uri="{B025F937-C7B1-47D3-B67F-A62EFF666E3E}">
          <x14:id>{5EC15DF9-54FB-4FED-A908-0D1A7E1FC0B8}</x14:id>
        </ext>
      </extLst>
    </cfRule>
  </conditionalFormatting>
  <conditionalFormatting sqref="I9:J23 K9:Q22">
    <cfRule type="dataBar" priority="555">
      <dataBar>
        <cfvo type="min"/>
        <cfvo type="max"/>
        <color rgb="FFD6007B"/>
      </dataBar>
      <extLst>
        <ext xmlns:x14="http://schemas.microsoft.com/office/spreadsheetml/2009/9/main" uri="{B025F937-C7B1-47D3-B67F-A62EFF666E3E}">
          <x14:id>{A1D2A8DA-0DF5-44A4-8191-DD37E251674B}</x14:id>
        </ext>
      </extLst>
    </cfRule>
  </conditionalFormatting>
  <conditionalFormatting sqref="I9:Q10">
    <cfRule type="dataBar" priority="556">
      <dataBar>
        <cfvo type="min"/>
        <cfvo type="max"/>
        <color rgb="FFD6007B"/>
      </dataBar>
      <extLst>
        <ext xmlns:x14="http://schemas.microsoft.com/office/spreadsheetml/2009/9/main" uri="{B025F937-C7B1-47D3-B67F-A62EFF666E3E}">
          <x14:id>{1DABA211-F9E3-4E77-8709-DF86FAD7C9EE}</x14:id>
        </ext>
      </extLst>
    </cfRule>
  </conditionalFormatting>
  <conditionalFormatting sqref="I11:Q11 I17:Q17 I14:Q14 I20:Q20">
    <cfRule type="dataBar" priority="563">
      <dataBar>
        <cfvo type="min"/>
        <cfvo type="max"/>
        <color rgb="FFD6007B"/>
      </dataBar>
      <extLst>
        <ext xmlns:x14="http://schemas.microsoft.com/office/spreadsheetml/2009/9/main" uri="{B025F937-C7B1-47D3-B67F-A62EFF666E3E}">
          <x14:id>{DDA11D83-AEE3-4A5C-BB65-F3C88DB7EADE}</x14:id>
        </ext>
      </extLst>
    </cfRule>
  </conditionalFormatting>
  <conditionalFormatting sqref="J24:J25 L24:L25 N24:P25">
    <cfRule type="dataBar" priority="299">
      <dataBar>
        <cfvo type="min"/>
        <cfvo type="max"/>
        <color rgb="FFD6007B"/>
      </dataBar>
      <extLst>
        <ext xmlns:x14="http://schemas.microsoft.com/office/spreadsheetml/2009/9/main" uri="{B025F937-C7B1-47D3-B67F-A62EFF666E3E}">
          <x14:id>{8F254092-70FD-4F1A-8A4A-DDA45779A5FD}</x14:id>
        </ext>
      </extLst>
    </cfRule>
  </conditionalFormatting>
  <conditionalFormatting sqref="J24:J25">
    <cfRule type="dataBar" priority="298">
      <dataBar>
        <cfvo type="min"/>
        <cfvo type="max"/>
        <color rgb="FFD6007B"/>
      </dataBar>
      <extLst>
        <ext xmlns:x14="http://schemas.microsoft.com/office/spreadsheetml/2009/9/main" uri="{B025F937-C7B1-47D3-B67F-A62EFF666E3E}">
          <x14:id>{473ADFF3-0BA3-4276-A1B4-8920D12717C8}</x14:id>
        </ext>
      </extLst>
    </cfRule>
  </conditionalFormatting>
  <conditionalFormatting sqref="K9:K10">
    <cfRule type="dataBar" priority="494">
      <dataBar>
        <cfvo type="min"/>
        <cfvo type="max"/>
        <color rgb="FFD6007B"/>
      </dataBar>
      <extLst>
        <ext xmlns:x14="http://schemas.microsoft.com/office/spreadsheetml/2009/9/main" uri="{B025F937-C7B1-47D3-B67F-A62EFF666E3E}">
          <x14:id>{8C0DF1C2-74F3-41EA-B8E5-FE52EFD39CF8}</x14:id>
        </ext>
      </extLst>
    </cfRule>
  </conditionalFormatting>
  <conditionalFormatting sqref="K12:K13">
    <cfRule type="dataBar" priority="242">
      <dataBar>
        <cfvo type="min"/>
        <cfvo type="max"/>
        <color rgb="FFD6007B"/>
      </dataBar>
      <extLst>
        <ext xmlns:x14="http://schemas.microsoft.com/office/spreadsheetml/2009/9/main" uri="{B025F937-C7B1-47D3-B67F-A62EFF666E3E}">
          <x14:id>{70016560-8EF8-4EA6-BF8E-D46BE56C9592}</x14:id>
        </ext>
      </extLst>
    </cfRule>
    <cfRule type="dataBar" priority="243">
      <dataBar>
        <cfvo type="min"/>
        <cfvo type="max"/>
        <color rgb="FFD6007B"/>
      </dataBar>
      <extLst>
        <ext xmlns:x14="http://schemas.microsoft.com/office/spreadsheetml/2009/9/main" uri="{B025F937-C7B1-47D3-B67F-A62EFF666E3E}">
          <x14:id>{66E73C93-7FED-47F1-B9C0-0CF871FE93E4}</x14:id>
        </ext>
      </extLst>
    </cfRule>
    <cfRule type="dataBar" priority="407">
      <dataBar>
        <cfvo type="min"/>
        <cfvo type="max"/>
        <color rgb="FFD6007B"/>
      </dataBar>
      <extLst>
        <ext xmlns:x14="http://schemas.microsoft.com/office/spreadsheetml/2009/9/main" uri="{B025F937-C7B1-47D3-B67F-A62EFF666E3E}">
          <x14:id>{18FA833B-2D68-43A6-93C7-9BCFBDF58215}</x14:id>
        </ext>
      </extLst>
    </cfRule>
    <cfRule type="dataBar" priority="408">
      <dataBar>
        <cfvo type="min"/>
        <cfvo type="max"/>
        <color rgb="FFD6007B"/>
      </dataBar>
      <extLst>
        <ext xmlns:x14="http://schemas.microsoft.com/office/spreadsheetml/2009/9/main" uri="{B025F937-C7B1-47D3-B67F-A62EFF666E3E}">
          <x14:id>{CE81B584-6FED-4148-B3F3-7A6D9A4CBDF0}</x14:id>
        </ext>
      </extLst>
    </cfRule>
  </conditionalFormatting>
  <conditionalFormatting sqref="K15:K16">
    <cfRule type="dataBar" priority="240">
      <dataBar>
        <cfvo type="min"/>
        <cfvo type="max"/>
        <color rgb="FFD6007B"/>
      </dataBar>
      <extLst>
        <ext xmlns:x14="http://schemas.microsoft.com/office/spreadsheetml/2009/9/main" uri="{B025F937-C7B1-47D3-B67F-A62EFF666E3E}">
          <x14:id>{DAB9FC2C-68DB-40D8-A477-B2689697A15D}</x14:id>
        </ext>
      </extLst>
    </cfRule>
    <cfRule type="dataBar" priority="241">
      <dataBar>
        <cfvo type="min"/>
        <cfvo type="max"/>
        <color rgb="FFD6007B"/>
      </dataBar>
      <extLst>
        <ext xmlns:x14="http://schemas.microsoft.com/office/spreadsheetml/2009/9/main" uri="{B025F937-C7B1-47D3-B67F-A62EFF666E3E}">
          <x14:id>{B1F7F56E-0A3E-453F-901F-FF0CE5CC3E64}</x14:id>
        </ext>
      </extLst>
    </cfRule>
    <cfRule type="dataBar" priority="405">
      <dataBar>
        <cfvo type="min"/>
        <cfvo type="max"/>
        <color rgb="FFD6007B"/>
      </dataBar>
      <extLst>
        <ext xmlns:x14="http://schemas.microsoft.com/office/spreadsheetml/2009/9/main" uri="{B025F937-C7B1-47D3-B67F-A62EFF666E3E}">
          <x14:id>{FF82D294-0FB6-40CF-B34D-2B89F097FA4D}</x14:id>
        </ext>
      </extLst>
    </cfRule>
    <cfRule type="dataBar" priority="406">
      <dataBar>
        <cfvo type="min"/>
        <cfvo type="max"/>
        <color rgb="FFD6007B"/>
      </dataBar>
      <extLst>
        <ext xmlns:x14="http://schemas.microsoft.com/office/spreadsheetml/2009/9/main" uri="{B025F937-C7B1-47D3-B67F-A62EFF666E3E}">
          <x14:id>{D5485BC0-D32A-4592-878C-CEC74472030B}</x14:id>
        </ext>
      </extLst>
    </cfRule>
  </conditionalFormatting>
  <conditionalFormatting sqref="K18:K19">
    <cfRule type="dataBar" priority="238">
      <dataBar>
        <cfvo type="min"/>
        <cfvo type="max"/>
        <color rgb="FFD6007B"/>
      </dataBar>
      <extLst>
        <ext xmlns:x14="http://schemas.microsoft.com/office/spreadsheetml/2009/9/main" uri="{B025F937-C7B1-47D3-B67F-A62EFF666E3E}">
          <x14:id>{4D12BC95-89CC-4831-9A3E-0E81924EAA95}</x14:id>
        </ext>
      </extLst>
    </cfRule>
    <cfRule type="dataBar" priority="239">
      <dataBar>
        <cfvo type="min"/>
        <cfvo type="max"/>
        <color rgb="FFD6007B"/>
      </dataBar>
      <extLst>
        <ext xmlns:x14="http://schemas.microsoft.com/office/spreadsheetml/2009/9/main" uri="{B025F937-C7B1-47D3-B67F-A62EFF666E3E}">
          <x14:id>{21656252-400F-4A85-9D21-A6A664373B88}</x14:id>
        </ext>
      </extLst>
    </cfRule>
    <cfRule type="dataBar" priority="403">
      <dataBar>
        <cfvo type="min"/>
        <cfvo type="max"/>
        <color rgb="FFD6007B"/>
      </dataBar>
      <extLst>
        <ext xmlns:x14="http://schemas.microsoft.com/office/spreadsheetml/2009/9/main" uri="{B025F937-C7B1-47D3-B67F-A62EFF666E3E}">
          <x14:id>{0079AB9B-7633-4508-BDE2-1B67E61DE136}</x14:id>
        </ext>
      </extLst>
    </cfRule>
    <cfRule type="dataBar" priority="404">
      <dataBar>
        <cfvo type="min"/>
        <cfvo type="max"/>
        <color rgb="FFD6007B"/>
      </dataBar>
      <extLst>
        <ext xmlns:x14="http://schemas.microsoft.com/office/spreadsheetml/2009/9/main" uri="{B025F937-C7B1-47D3-B67F-A62EFF666E3E}">
          <x14:id>{4826F334-9C35-42EC-9969-DDC02A06B0CF}</x14:id>
        </ext>
      </extLst>
    </cfRule>
  </conditionalFormatting>
  <conditionalFormatting sqref="K21:K22">
    <cfRule type="dataBar" priority="236">
      <dataBar>
        <cfvo type="min"/>
        <cfvo type="max"/>
        <color rgb="FFD6007B"/>
      </dataBar>
      <extLst>
        <ext xmlns:x14="http://schemas.microsoft.com/office/spreadsheetml/2009/9/main" uri="{B025F937-C7B1-47D3-B67F-A62EFF666E3E}">
          <x14:id>{2019B545-E31E-42B3-8B19-405F7DBA4F2E}</x14:id>
        </ext>
      </extLst>
    </cfRule>
    <cfRule type="dataBar" priority="237">
      <dataBar>
        <cfvo type="min"/>
        <cfvo type="max"/>
        <color rgb="FFD6007B"/>
      </dataBar>
      <extLst>
        <ext xmlns:x14="http://schemas.microsoft.com/office/spreadsheetml/2009/9/main" uri="{B025F937-C7B1-47D3-B67F-A62EFF666E3E}">
          <x14:id>{7CB168BB-0570-44CD-BEF8-574935B5076F}</x14:id>
        </ext>
      </extLst>
    </cfRule>
    <cfRule type="dataBar" priority="401">
      <dataBar>
        <cfvo type="min"/>
        <cfvo type="max"/>
        <color rgb="FFD6007B"/>
      </dataBar>
      <extLst>
        <ext xmlns:x14="http://schemas.microsoft.com/office/spreadsheetml/2009/9/main" uri="{B025F937-C7B1-47D3-B67F-A62EFF666E3E}">
          <x14:id>{438B98C5-AA09-45A4-A8BB-9A9309401253}</x14:id>
        </ext>
      </extLst>
    </cfRule>
    <cfRule type="dataBar" priority="402">
      <dataBar>
        <cfvo type="min"/>
        <cfvo type="max"/>
        <color rgb="FFD6007B"/>
      </dataBar>
      <extLst>
        <ext xmlns:x14="http://schemas.microsoft.com/office/spreadsheetml/2009/9/main" uri="{B025F937-C7B1-47D3-B67F-A62EFF666E3E}">
          <x14:id>{2652B398-8F2F-4B58-89FF-7A125F4EA889}</x14:id>
        </ext>
      </extLst>
    </cfRule>
  </conditionalFormatting>
  <conditionalFormatting sqref="K24:K25">
    <cfRule type="dataBar" priority="232">
      <dataBar>
        <cfvo type="min"/>
        <cfvo type="max"/>
        <color rgb="FFD6007B"/>
      </dataBar>
      <extLst>
        <ext xmlns:x14="http://schemas.microsoft.com/office/spreadsheetml/2009/9/main" uri="{B025F937-C7B1-47D3-B67F-A62EFF666E3E}">
          <x14:id>{39D10A46-AF29-4D4D-B1C5-D9BC429B9158}</x14:id>
        </ext>
      </extLst>
    </cfRule>
    <cfRule type="dataBar" priority="233">
      <dataBar>
        <cfvo type="min"/>
        <cfvo type="max"/>
        <color rgb="FFD6007B"/>
      </dataBar>
      <extLst>
        <ext xmlns:x14="http://schemas.microsoft.com/office/spreadsheetml/2009/9/main" uri="{B025F937-C7B1-47D3-B67F-A62EFF666E3E}">
          <x14:id>{2E64A819-916F-4637-9271-5890C7E28098}</x14:id>
        </ext>
      </extLst>
    </cfRule>
    <cfRule type="dataBar" priority="234">
      <dataBar>
        <cfvo type="min"/>
        <cfvo type="max"/>
        <color rgb="FFD6007B"/>
      </dataBar>
      <extLst>
        <ext xmlns:x14="http://schemas.microsoft.com/office/spreadsheetml/2009/9/main" uri="{B025F937-C7B1-47D3-B67F-A62EFF666E3E}">
          <x14:id>{960E0BAB-8FC0-4FF2-83AF-33A0D35D65B9}</x14:id>
        </ext>
      </extLst>
    </cfRule>
    <cfRule type="dataBar" priority="235">
      <dataBar>
        <cfvo type="min"/>
        <cfvo type="max"/>
        <color rgb="FFD6007B"/>
      </dataBar>
      <extLst>
        <ext xmlns:x14="http://schemas.microsoft.com/office/spreadsheetml/2009/9/main" uri="{B025F937-C7B1-47D3-B67F-A62EFF666E3E}">
          <x14:id>{6FB0056B-97C6-4E38-8862-5E74E9866A0E}</x14:id>
        </ext>
      </extLst>
    </cfRule>
  </conditionalFormatting>
  <conditionalFormatting sqref="K9:L22">
    <cfRule type="dataBar" priority="549">
      <dataBar>
        <cfvo type="min"/>
        <cfvo type="max"/>
        <color rgb="FFD6007B"/>
      </dataBar>
      <extLst>
        <ext xmlns:x14="http://schemas.microsoft.com/office/spreadsheetml/2009/9/main" uri="{B025F937-C7B1-47D3-B67F-A62EFF666E3E}">
          <x14:id>{24701D79-D03A-46AC-B88B-0DB1B44C5051}</x14:id>
        </ext>
      </extLst>
    </cfRule>
  </conditionalFormatting>
  <conditionalFormatting sqref="L24:L25">
    <cfRule type="dataBar" priority="297">
      <dataBar>
        <cfvo type="min"/>
        <cfvo type="max"/>
        <color rgb="FFD6007B"/>
      </dataBar>
      <extLst>
        <ext xmlns:x14="http://schemas.microsoft.com/office/spreadsheetml/2009/9/main" uri="{B025F937-C7B1-47D3-B67F-A62EFF666E3E}">
          <x14:id>{FD1149AA-B2DB-414E-A26D-A900428FF107}</x14:id>
        </ext>
      </extLst>
    </cfRule>
  </conditionalFormatting>
  <conditionalFormatting sqref="M12:M13">
    <cfRule type="dataBar" priority="231">
      <dataBar>
        <cfvo type="min"/>
        <cfvo type="max"/>
        <color rgb="FFD6007B"/>
      </dataBar>
      <extLst>
        <ext xmlns:x14="http://schemas.microsoft.com/office/spreadsheetml/2009/9/main" uri="{B025F937-C7B1-47D3-B67F-A62EFF666E3E}">
          <x14:id>{D7FA930C-6BB9-43DB-9E64-7A69756A853B}</x14:id>
        </ext>
      </extLst>
    </cfRule>
    <cfRule type="dataBar" priority="400">
      <dataBar>
        <cfvo type="min"/>
        <cfvo type="max"/>
        <color rgb="FFD6007B"/>
      </dataBar>
      <extLst>
        <ext xmlns:x14="http://schemas.microsoft.com/office/spreadsheetml/2009/9/main" uri="{B025F937-C7B1-47D3-B67F-A62EFF666E3E}">
          <x14:id>{FAEDB54B-9F90-40D6-8358-B78E1924507A}</x14:id>
        </ext>
      </extLst>
    </cfRule>
  </conditionalFormatting>
  <conditionalFormatting sqref="M15:M16">
    <cfRule type="dataBar" priority="230">
      <dataBar>
        <cfvo type="min"/>
        <cfvo type="max"/>
        <color rgb="FFD6007B"/>
      </dataBar>
      <extLst>
        <ext xmlns:x14="http://schemas.microsoft.com/office/spreadsheetml/2009/9/main" uri="{B025F937-C7B1-47D3-B67F-A62EFF666E3E}">
          <x14:id>{62EA7E11-6099-4E56-A64D-40206C18B2DC}</x14:id>
        </ext>
      </extLst>
    </cfRule>
    <cfRule type="dataBar" priority="399">
      <dataBar>
        <cfvo type="min"/>
        <cfvo type="max"/>
        <color rgb="FFD6007B"/>
      </dataBar>
      <extLst>
        <ext xmlns:x14="http://schemas.microsoft.com/office/spreadsheetml/2009/9/main" uri="{B025F937-C7B1-47D3-B67F-A62EFF666E3E}">
          <x14:id>{C4A61577-3467-40E6-9893-C5EA9AE391D5}</x14:id>
        </ext>
      </extLst>
    </cfRule>
  </conditionalFormatting>
  <conditionalFormatting sqref="M18:M19">
    <cfRule type="dataBar" priority="229">
      <dataBar>
        <cfvo type="min"/>
        <cfvo type="max"/>
        <color rgb="FFD6007B"/>
      </dataBar>
      <extLst>
        <ext xmlns:x14="http://schemas.microsoft.com/office/spreadsheetml/2009/9/main" uri="{B025F937-C7B1-47D3-B67F-A62EFF666E3E}">
          <x14:id>{CCA5C1D4-4992-4DB9-9EA8-FA02F8C5232C}</x14:id>
        </ext>
      </extLst>
    </cfRule>
    <cfRule type="dataBar" priority="398">
      <dataBar>
        <cfvo type="min"/>
        <cfvo type="max"/>
        <color rgb="FFD6007B"/>
      </dataBar>
      <extLst>
        <ext xmlns:x14="http://schemas.microsoft.com/office/spreadsheetml/2009/9/main" uri="{B025F937-C7B1-47D3-B67F-A62EFF666E3E}">
          <x14:id>{772A3ABF-93ED-4935-A21F-70E7A0D82DCB}</x14:id>
        </ext>
      </extLst>
    </cfRule>
  </conditionalFormatting>
  <conditionalFormatting sqref="M21:M22">
    <cfRule type="dataBar" priority="228">
      <dataBar>
        <cfvo type="min"/>
        <cfvo type="max"/>
        <color rgb="FFD6007B"/>
      </dataBar>
      <extLst>
        <ext xmlns:x14="http://schemas.microsoft.com/office/spreadsheetml/2009/9/main" uri="{B025F937-C7B1-47D3-B67F-A62EFF666E3E}">
          <x14:id>{41AB8808-8482-4078-A3D7-E734A7DC58D7}</x14:id>
        </ext>
      </extLst>
    </cfRule>
    <cfRule type="dataBar" priority="397">
      <dataBar>
        <cfvo type="min"/>
        <cfvo type="max"/>
        <color rgb="FFD6007B"/>
      </dataBar>
      <extLst>
        <ext xmlns:x14="http://schemas.microsoft.com/office/spreadsheetml/2009/9/main" uri="{B025F937-C7B1-47D3-B67F-A62EFF666E3E}">
          <x14:id>{7D86880F-7AF8-4B58-811C-99C7593DD84F}</x14:id>
        </ext>
      </extLst>
    </cfRule>
  </conditionalFormatting>
  <conditionalFormatting sqref="M24:M25">
    <cfRule type="dataBar" priority="226">
      <dataBar>
        <cfvo type="min"/>
        <cfvo type="max"/>
        <color rgb="FFD6007B"/>
      </dataBar>
      <extLst>
        <ext xmlns:x14="http://schemas.microsoft.com/office/spreadsheetml/2009/9/main" uri="{B025F937-C7B1-47D3-B67F-A62EFF666E3E}">
          <x14:id>{A044417B-DAC7-4006-BF57-F8C051323A03}</x14:id>
        </ext>
      </extLst>
    </cfRule>
    <cfRule type="dataBar" priority="227">
      <dataBar>
        <cfvo type="min"/>
        <cfvo type="max"/>
        <color rgb="FFD6007B"/>
      </dataBar>
      <extLst>
        <ext xmlns:x14="http://schemas.microsoft.com/office/spreadsheetml/2009/9/main" uri="{B025F937-C7B1-47D3-B67F-A62EFF666E3E}">
          <x14:id>{5F0C49AB-5B39-4A78-A711-184C3EA193D6}</x14:id>
        </ext>
      </extLst>
    </cfRule>
  </conditionalFormatting>
  <conditionalFormatting sqref="O12:O13">
    <cfRule type="dataBar" priority="396">
      <dataBar>
        <cfvo type="min"/>
        <cfvo type="max"/>
        <color rgb="FFD6007B"/>
      </dataBar>
      <extLst>
        <ext xmlns:x14="http://schemas.microsoft.com/office/spreadsheetml/2009/9/main" uri="{B025F937-C7B1-47D3-B67F-A62EFF666E3E}">
          <x14:id>{0078249A-19B7-4CCC-A4D2-4A51DA6FE390}</x14:id>
        </ext>
      </extLst>
    </cfRule>
  </conditionalFormatting>
  <conditionalFormatting sqref="O15:O16">
    <cfRule type="dataBar" priority="395">
      <dataBar>
        <cfvo type="min"/>
        <cfvo type="max"/>
        <color rgb="FFD6007B"/>
      </dataBar>
      <extLst>
        <ext xmlns:x14="http://schemas.microsoft.com/office/spreadsheetml/2009/9/main" uri="{B025F937-C7B1-47D3-B67F-A62EFF666E3E}">
          <x14:id>{75C7DE9F-C4B4-4462-8A19-DBFAD4DF180A}</x14:id>
        </ext>
      </extLst>
    </cfRule>
  </conditionalFormatting>
  <conditionalFormatting sqref="O18:O19">
    <cfRule type="dataBar" priority="394">
      <dataBar>
        <cfvo type="min"/>
        <cfvo type="max"/>
        <color rgb="FFD6007B"/>
      </dataBar>
      <extLst>
        <ext xmlns:x14="http://schemas.microsoft.com/office/spreadsheetml/2009/9/main" uri="{B025F937-C7B1-47D3-B67F-A62EFF666E3E}">
          <x14:id>{27A1368F-4738-4308-A43A-C938C99863A3}</x14:id>
        </ext>
      </extLst>
    </cfRule>
  </conditionalFormatting>
  <conditionalFormatting sqref="O21:O22">
    <cfRule type="dataBar" priority="393">
      <dataBar>
        <cfvo type="min"/>
        <cfvo type="max"/>
        <color rgb="FFD6007B"/>
      </dataBar>
      <extLst>
        <ext xmlns:x14="http://schemas.microsoft.com/office/spreadsheetml/2009/9/main" uri="{B025F937-C7B1-47D3-B67F-A62EFF666E3E}">
          <x14:id>{40D12176-2E2B-4B3B-B105-53C63B5ECD14}</x14:id>
        </ext>
      </extLst>
    </cfRule>
  </conditionalFormatting>
  <conditionalFormatting sqref="O24:O25">
    <cfRule type="dataBar" priority="275">
      <dataBar>
        <cfvo type="min"/>
        <cfvo type="max"/>
        <color rgb="FFD6007B"/>
      </dataBar>
      <extLst>
        <ext xmlns:x14="http://schemas.microsoft.com/office/spreadsheetml/2009/9/main" uri="{B025F937-C7B1-47D3-B67F-A62EFF666E3E}">
          <x14:id>{8F092C61-01EE-47F5-B7D9-41F4309476D0}</x14:id>
        </ext>
      </extLst>
    </cfRule>
  </conditionalFormatting>
  <conditionalFormatting sqref="Q12:Q13">
    <cfRule type="dataBar" priority="41">
      <dataBar>
        <cfvo type="min"/>
        <cfvo type="max"/>
        <color rgb="FFD6007B"/>
      </dataBar>
      <extLst>
        <ext xmlns:x14="http://schemas.microsoft.com/office/spreadsheetml/2009/9/main" uri="{B025F937-C7B1-47D3-B67F-A62EFF666E3E}">
          <x14:id>{A6F417DE-8ACA-4E54-9DA4-15F55018159C}</x14:id>
        </ext>
      </extLst>
    </cfRule>
    <cfRule type="dataBar" priority="47">
      <dataBar>
        <cfvo type="min"/>
        <cfvo type="max"/>
        <color rgb="FFD6007B"/>
      </dataBar>
      <extLst>
        <ext xmlns:x14="http://schemas.microsoft.com/office/spreadsheetml/2009/9/main" uri="{B025F937-C7B1-47D3-B67F-A62EFF666E3E}">
          <x14:id>{7159B2E5-7E36-46D8-9510-DEB9D6E16E80}</x14:id>
        </ext>
      </extLst>
    </cfRule>
    <cfRule type="dataBar" priority="225">
      <dataBar>
        <cfvo type="min"/>
        <cfvo type="max"/>
        <color rgb="FFD6007B"/>
      </dataBar>
      <extLst>
        <ext xmlns:x14="http://schemas.microsoft.com/office/spreadsheetml/2009/9/main" uri="{B025F937-C7B1-47D3-B67F-A62EFF666E3E}">
          <x14:id>{5EDD53D6-EB83-4267-BC06-8BBFE4F9BE70}</x14:id>
        </ext>
      </extLst>
    </cfRule>
    <cfRule type="dataBar" priority="392">
      <dataBar>
        <cfvo type="min"/>
        <cfvo type="max"/>
        <color rgb="FFD6007B"/>
      </dataBar>
      <extLst>
        <ext xmlns:x14="http://schemas.microsoft.com/office/spreadsheetml/2009/9/main" uri="{B025F937-C7B1-47D3-B67F-A62EFF666E3E}">
          <x14:id>{4BCD289B-82A4-4668-B38E-F015893AEFF3}</x14:id>
        </ext>
      </extLst>
    </cfRule>
  </conditionalFormatting>
  <conditionalFormatting sqref="Q15:Q16">
    <cfRule type="dataBar" priority="46">
      <dataBar>
        <cfvo type="min"/>
        <cfvo type="max"/>
        <color rgb="FFD6007B"/>
      </dataBar>
      <extLst>
        <ext xmlns:x14="http://schemas.microsoft.com/office/spreadsheetml/2009/9/main" uri="{B025F937-C7B1-47D3-B67F-A62EFF666E3E}">
          <x14:id>{43FA3425-A624-4836-A9A1-FAC34FD5D259}</x14:id>
        </ext>
      </extLst>
    </cfRule>
    <cfRule type="dataBar" priority="224">
      <dataBar>
        <cfvo type="min"/>
        <cfvo type="max"/>
        <color rgb="FFD6007B"/>
      </dataBar>
      <extLst>
        <ext xmlns:x14="http://schemas.microsoft.com/office/spreadsheetml/2009/9/main" uri="{B025F937-C7B1-47D3-B67F-A62EFF666E3E}">
          <x14:id>{7D1962B1-E78E-4B29-A762-77F83DE57BD4}</x14:id>
        </ext>
      </extLst>
    </cfRule>
    <cfRule type="dataBar" priority="391">
      <dataBar>
        <cfvo type="min"/>
        <cfvo type="max"/>
        <color rgb="FFD6007B"/>
      </dataBar>
      <extLst>
        <ext xmlns:x14="http://schemas.microsoft.com/office/spreadsheetml/2009/9/main" uri="{B025F937-C7B1-47D3-B67F-A62EFF666E3E}">
          <x14:id>{EC3B5512-C7EE-4801-AF27-9CC98783DB1D}</x14:id>
        </ext>
      </extLst>
    </cfRule>
  </conditionalFormatting>
  <conditionalFormatting sqref="Q18:Q19">
    <cfRule type="dataBar" priority="45">
      <dataBar>
        <cfvo type="min"/>
        <cfvo type="max"/>
        <color rgb="FFD6007B"/>
      </dataBar>
      <extLst>
        <ext xmlns:x14="http://schemas.microsoft.com/office/spreadsheetml/2009/9/main" uri="{B025F937-C7B1-47D3-B67F-A62EFF666E3E}">
          <x14:id>{A9BB7841-6E6D-45A6-8014-DFBC40F2B5A9}</x14:id>
        </ext>
      </extLst>
    </cfRule>
    <cfRule type="dataBar" priority="223">
      <dataBar>
        <cfvo type="min"/>
        <cfvo type="max"/>
        <color rgb="FFD6007B"/>
      </dataBar>
      <extLst>
        <ext xmlns:x14="http://schemas.microsoft.com/office/spreadsheetml/2009/9/main" uri="{B025F937-C7B1-47D3-B67F-A62EFF666E3E}">
          <x14:id>{567D480A-8460-4812-AAF7-0CF843EC9EE1}</x14:id>
        </ext>
      </extLst>
    </cfRule>
    <cfRule type="dataBar" priority="390">
      <dataBar>
        <cfvo type="min"/>
        <cfvo type="max"/>
        <color rgb="FFD6007B"/>
      </dataBar>
      <extLst>
        <ext xmlns:x14="http://schemas.microsoft.com/office/spreadsheetml/2009/9/main" uri="{B025F937-C7B1-47D3-B67F-A62EFF666E3E}">
          <x14:id>{33B9C2E8-D7B7-4937-B674-C3CEDA279169}</x14:id>
        </ext>
      </extLst>
    </cfRule>
  </conditionalFormatting>
  <conditionalFormatting sqref="Q21:Q22">
    <cfRule type="dataBar" priority="44">
      <dataBar>
        <cfvo type="min"/>
        <cfvo type="max"/>
        <color rgb="FFD6007B"/>
      </dataBar>
      <extLst>
        <ext xmlns:x14="http://schemas.microsoft.com/office/spreadsheetml/2009/9/main" uri="{B025F937-C7B1-47D3-B67F-A62EFF666E3E}">
          <x14:id>{6C4ABC32-5745-41C0-9721-1ED83EA751E1}</x14:id>
        </ext>
      </extLst>
    </cfRule>
    <cfRule type="dataBar" priority="222">
      <dataBar>
        <cfvo type="min"/>
        <cfvo type="max"/>
        <color rgb="FFD6007B"/>
      </dataBar>
      <extLst>
        <ext xmlns:x14="http://schemas.microsoft.com/office/spreadsheetml/2009/9/main" uri="{B025F937-C7B1-47D3-B67F-A62EFF666E3E}">
          <x14:id>{817EFE10-CB44-4172-8ACB-3F4052B7CC85}</x14:id>
        </ext>
      </extLst>
    </cfRule>
    <cfRule type="dataBar" priority="389">
      <dataBar>
        <cfvo type="min"/>
        <cfvo type="max"/>
        <color rgb="FFD6007B"/>
      </dataBar>
      <extLst>
        <ext xmlns:x14="http://schemas.microsoft.com/office/spreadsheetml/2009/9/main" uri="{B025F937-C7B1-47D3-B67F-A62EFF666E3E}">
          <x14:id>{F4D14702-EEE7-4D49-BB39-1D6B9DE81C98}</x14:id>
        </ext>
      </extLst>
    </cfRule>
  </conditionalFormatting>
  <conditionalFormatting sqref="Q24:Q25">
    <cfRule type="dataBar" priority="42">
      <dataBar>
        <cfvo type="min"/>
        <cfvo type="max"/>
        <color rgb="FFD6007B"/>
      </dataBar>
      <extLst>
        <ext xmlns:x14="http://schemas.microsoft.com/office/spreadsheetml/2009/9/main" uri="{B025F937-C7B1-47D3-B67F-A62EFF666E3E}">
          <x14:id>{5A7B3475-8F2E-489A-AA7F-C85FB4B2D062}</x14:id>
        </ext>
      </extLst>
    </cfRule>
    <cfRule type="dataBar" priority="43">
      <dataBar>
        <cfvo type="min"/>
        <cfvo type="max"/>
        <color rgb="FFD6007B"/>
      </dataBar>
      <extLst>
        <ext xmlns:x14="http://schemas.microsoft.com/office/spreadsheetml/2009/9/main" uri="{B025F937-C7B1-47D3-B67F-A62EFF666E3E}">
          <x14:id>{B3244954-BAC3-4954-8F86-799C0EC258B0}</x14:id>
        </ext>
      </extLst>
    </cfRule>
  </conditionalFormatting>
  <conditionalFormatting sqref="S9:S10">
    <cfRule type="dataBar" priority="492">
      <dataBar>
        <cfvo type="min"/>
        <cfvo type="max"/>
        <color rgb="FFD6007B"/>
      </dataBar>
      <extLst>
        <ext xmlns:x14="http://schemas.microsoft.com/office/spreadsheetml/2009/9/main" uri="{B025F937-C7B1-47D3-B67F-A62EFF666E3E}">
          <x14:id>{CFA7B89D-CB39-4F6E-97D4-52CE5945AE41}</x14:id>
        </ext>
      </extLst>
    </cfRule>
    <cfRule type="dataBar" priority="493">
      <dataBar>
        <cfvo type="min"/>
        <cfvo type="max"/>
        <color rgb="FFD6007B"/>
      </dataBar>
      <extLst>
        <ext xmlns:x14="http://schemas.microsoft.com/office/spreadsheetml/2009/9/main" uri="{B025F937-C7B1-47D3-B67F-A62EFF666E3E}">
          <x14:id>{340D090A-487C-4855-A518-99C59B589FDF}</x14:id>
        </ext>
      </extLst>
    </cfRule>
  </conditionalFormatting>
  <conditionalFormatting sqref="S12:S13">
    <cfRule type="dataBar" priority="56">
      <dataBar>
        <cfvo type="min"/>
        <cfvo type="max"/>
        <color rgb="FFD6007B"/>
      </dataBar>
      <extLst>
        <ext xmlns:x14="http://schemas.microsoft.com/office/spreadsheetml/2009/9/main" uri="{B025F937-C7B1-47D3-B67F-A62EFF666E3E}">
          <x14:id>{6C04D8DC-396B-4F3C-A8EB-04FC2B0445CE}</x14:id>
        </ext>
      </extLst>
    </cfRule>
    <cfRule type="dataBar" priority="57">
      <dataBar>
        <cfvo type="min"/>
        <cfvo type="max"/>
        <color rgb="FFD6007B"/>
      </dataBar>
      <extLst>
        <ext xmlns:x14="http://schemas.microsoft.com/office/spreadsheetml/2009/9/main" uri="{B025F937-C7B1-47D3-B67F-A62EFF666E3E}">
          <x14:id>{4D180059-9242-4C85-8A33-C3C7A13B1C5D}</x14:id>
        </ext>
      </extLst>
    </cfRule>
  </conditionalFormatting>
  <conditionalFormatting sqref="S15:S16">
    <cfRule type="dataBar" priority="54">
      <dataBar>
        <cfvo type="min"/>
        <cfvo type="max"/>
        <color rgb="FFD6007B"/>
      </dataBar>
      <extLst>
        <ext xmlns:x14="http://schemas.microsoft.com/office/spreadsheetml/2009/9/main" uri="{B025F937-C7B1-47D3-B67F-A62EFF666E3E}">
          <x14:id>{39774EA6-CF26-4AD4-A38A-B22A9B924541}</x14:id>
        </ext>
      </extLst>
    </cfRule>
    <cfRule type="dataBar" priority="55">
      <dataBar>
        <cfvo type="min"/>
        <cfvo type="max"/>
        <color rgb="FFD6007B"/>
      </dataBar>
      <extLst>
        <ext xmlns:x14="http://schemas.microsoft.com/office/spreadsheetml/2009/9/main" uri="{B025F937-C7B1-47D3-B67F-A62EFF666E3E}">
          <x14:id>{C5C5C033-333B-4119-9D48-EE1C9612E1A0}</x14:id>
        </ext>
      </extLst>
    </cfRule>
  </conditionalFormatting>
  <conditionalFormatting sqref="S18:S19">
    <cfRule type="dataBar" priority="52">
      <dataBar>
        <cfvo type="min"/>
        <cfvo type="max"/>
        <color rgb="FFD6007B"/>
      </dataBar>
      <extLst>
        <ext xmlns:x14="http://schemas.microsoft.com/office/spreadsheetml/2009/9/main" uri="{B025F937-C7B1-47D3-B67F-A62EFF666E3E}">
          <x14:id>{17620D3C-8C21-4E25-B754-F2B99528E27C}</x14:id>
        </ext>
      </extLst>
    </cfRule>
    <cfRule type="dataBar" priority="53">
      <dataBar>
        <cfvo type="min"/>
        <cfvo type="max"/>
        <color rgb="FFD6007B"/>
      </dataBar>
      <extLst>
        <ext xmlns:x14="http://schemas.microsoft.com/office/spreadsheetml/2009/9/main" uri="{B025F937-C7B1-47D3-B67F-A62EFF666E3E}">
          <x14:id>{6F8B37F6-5811-4938-8565-49015EB4B3AC}</x14:id>
        </ext>
      </extLst>
    </cfRule>
  </conditionalFormatting>
  <conditionalFormatting sqref="S21:S22">
    <cfRule type="dataBar" priority="50">
      <dataBar>
        <cfvo type="min"/>
        <cfvo type="max"/>
        <color rgb="FFD6007B"/>
      </dataBar>
      <extLst>
        <ext xmlns:x14="http://schemas.microsoft.com/office/spreadsheetml/2009/9/main" uri="{B025F937-C7B1-47D3-B67F-A62EFF666E3E}">
          <x14:id>{2C32784C-0BD7-44A0-AF96-F6437242C47C}</x14:id>
        </ext>
      </extLst>
    </cfRule>
    <cfRule type="dataBar" priority="51">
      <dataBar>
        <cfvo type="min"/>
        <cfvo type="max"/>
        <color rgb="FFD6007B"/>
      </dataBar>
      <extLst>
        <ext xmlns:x14="http://schemas.microsoft.com/office/spreadsheetml/2009/9/main" uri="{B025F937-C7B1-47D3-B67F-A62EFF666E3E}">
          <x14:id>{C2C0289A-F24E-4AED-8EC6-F894AF25757D}</x14:id>
        </ext>
      </extLst>
    </cfRule>
  </conditionalFormatting>
  <conditionalFormatting sqref="S24:S25">
    <cfRule type="dataBar" priority="48">
      <dataBar>
        <cfvo type="min"/>
        <cfvo type="max"/>
        <color rgb="FFD6007B"/>
      </dataBar>
      <extLst>
        <ext xmlns:x14="http://schemas.microsoft.com/office/spreadsheetml/2009/9/main" uri="{B025F937-C7B1-47D3-B67F-A62EFF666E3E}">
          <x14:id>{96A90AA9-2292-467B-81CD-8D85D9C78DC8}</x14:id>
        </ext>
      </extLst>
    </cfRule>
    <cfRule type="dataBar" priority="49">
      <dataBar>
        <cfvo type="min"/>
        <cfvo type="max"/>
        <color rgb="FFD6007B"/>
      </dataBar>
      <extLst>
        <ext xmlns:x14="http://schemas.microsoft.com/office/spreadsheetml/2009/9/main" uri="{B025F937-C7B1-47D3-B67F-A62EFF666E3E}">
          <x14:id>{54330503-0E03-46B2-BDBB-CF90224594E2}</x14:id>
        </ext>
      </extLst>
    </cfRule>
  </conditionalFormatting>
  <conditionalFormatting sqref="U9:U10">
    <cfRule type="dataBar" priority="695">
      <dataBar>
        <cfvo type="min"/>
        <cfvo type="max"/>
        <color rgb="FFD6007B"/>
      </dataBar>
      <extLst>
        <ext xmlns:x14="http://schemas.microsoft.com/office/spreadsheetml/2009/9/main" uri="{B025F937-C7B1-47D3-B67F-A62EFF666E3E}">
          <x14:id>{4C0979C0-0D32-4630-B81B-C070B94018A9}</x14:id>
        </ext>
      </extLst>
    </cfRule>
  </conditionalFormatting>
  <conditionalFormatting sqref="U9:U22">
    <cfRule type="dataBar" priority="696">
      <dataBar>
        <cfvo type="min"/>
        <cfvo type="max"/>
        <color rgb="FFD6007B"/>
      </dataBar>
      <extLst>
        <ext xmlns:x14="http://schemas.microsoft.com/office/spreadsheetml/2009/9/main" uri="{B025F937-C7B1-47D3-B67F-A62EFF666E3E}">
          <x14:id>{CCD3F35F-F72A-4D27-B230-E069CCAD3A8A}</x14:id>
        </ext>
      </extLst>
    </cfRule>
  </conditionalFormatting>
  <conditionalFormatting sqref="U11 U17 U14 U20">
    <cfRule type="dataBar" priority="691">
      <dataBar>
        <cfvo type="min"/>
        <cfvo type="max"/>
        <color rgb="FFD6007B"/>
      </dataBar>
      <extLst>
        <ext xmlns:x14="http://schemas.microsoft.com/office/spreadsheetml/2009/9/main" uri="{B025F937-C7B1-47D3-B67F-A62EFF666E3E}">
          <x14:id>{E7ED55FE-D87F-4A92-9171-BBC9832CEA56}</x14:id>
        </ext>
      </extLst>
    </cfRule>
  </conditionalFormatting>
  <conditionalFormatting sqref="U12:U13">
    <cfRule type="dataBar" priority="380">
      <dataBar>
        <cfvo type="min"/>
        <cfvo type="max"/>
        <color rgb="FFD6007B"/>
      </dataBar>
      <extLst>
        <ext xmlns:x14="http://schemas.microsoft.com/office/spreadsheetml/2009/9/main" uri="{B025F937-C7B1-47D3-B67F-A62EFF666E3E}">
          <x14:id>{9B769BA9-7D88-44AD-9B3A-0418A4517152}</x14:id>
        </ext>
      </extLst>
    </cfRule>
  </conditionalFormatting>
  <conditionalFormatting sqref="U15:U16">
    <cfRule type="dataBar" priority="379">
      <dataBar>
        <cfvo type="min"/>
        <cfvo type="max"/>
        <color rgb="FFD6007B"/>
      </dataBar>
      <extLst>
        <ext xmlns:x14="http://schemas.microsoft.com/office/spreadsheetml/2009/9/main" uri="{B025F937-C7B1-47D3-B67F-A62EFF666E3E}">
          <x14:id>{D7964331-56B3-4C9C-9661-22A1FE547484}</x14:id>
        </ext>
      </extLst>
    </cfRule>
  </conditionalFormatting>
  <conditionalFormatting sqref="U18:U19">
    <cfRule type="dataBar" priority="378">
      <dataBar>
        <cfvo type="min"/>
        <cfvo type="max"/>
        <color rgb="FFD6007B"/>
      </dataBar>
      <extLst>
        <ext xmlns:x14="http://schemas.microsoft.com/office/spreadsheetml/2009/9/main" uri="{B025F937-C7B1-47D3-B67F-A62EFF666E3E}">
          <x14:id>{9E23A826-4D26-4660-A192-0A0705D7E18D}</x14:id>
        </ext>
      </extLst>
    </cfRule>
  </conditionalFormatting>
  <conditionalFormatting sqref="U21:U22">
    <cfRule type="dataBar" priority="377">
      <dataBar>
        <cfvo type="min"/>
        <cfvo type="max"/>
        <color rgb="FFD6007B"/>
      </dataBar>
      <extLst>
        <ext xmlns:x14="http://schemas.microsoft.com/office/spreadsheetml/2009/9/main" uri="{B025F937-C7B1-47D3-B67F-A62EFF666E3E}">
          <x14:id>{2E2AF105-F75C-4977-B2DE-843738E54BE1}</x14:id>
        </ext>
      </extLst>
    </cfRule>
  </conditionalFormatting>
  <conditionalFormatting sqref="U24:U25">
    <cfRule type="dataBar" priority="271">
      <dataBar>
        <cfvo type="min"/>
        <cfvo type="max"/>
        <color rgb="FFD6007B"/>
      </dataBar>
      <extLst>
        <ext xmlns:x14="http://schemas.microsoft.com/office/spreadsheetml/2009/9/main" uri="{B025F937-C7B1-47D3-B67F-A62EFF666E3E}">
          <x14:id>{A672B98E-0540-4E36-9D4A-7DFF584EDD94}</x14:id>
        </ext>
      </extLst>
    </cfRule>
    <cfRule type="dataBar" priority="300">
      <dataBar>
        <cfvo type="min"/>
        <cfvo type="max"/>
        <color rgb="FFD6007B"/>
      </dataBar>
      <extLst>
        <ext xmlns:x14="http://schemas.microsoft.com/office/spreadsheetml/2009/9/main" uri="{B025F937-C7B1-47D3-B67F-A62EFF666E3E}">
          <x14:id>{9CB4ECB6-0A3E-4004-A48C-219A83649DC4}</x14:id>
        </ext>
      </extLst>
    </cfRule>
  </conditionalFormatting>
  <conditionalFormatting sqref="W9:W10">
    <cfRule type="dataBar" priority="462">
      <dataBar>
        <cfvo type="min"/>
        <cfvo type="max"/>
        <color rgb="FFD6007B"/>
      </dataBar>
      <extLst>
        <ext xmlns:x14="http://schemas.microsoft.com/office/spreadsheetml/2009/9/main" uri="{B025F937-C7B1-47D3-B67F-A62EFF666E3E}">
          <x14:id>{104E888B-99BD-44BF-8990-4CD38E82DB2F}</x14:id>
        </ext>
      </extLst>
    </cfRule>
  </conditionalFormatting>
  <conditionalFormatting sqref="W9:W22">
    <cfRule type="dataBar" priority="461">
      <dataBar>
        <cfvo type="min"/>
        <cfvo type="max"/>
        <color rgb="FFD6007B"/>
      </dataBar>
      <extLst>
        <ext xmlns:x14="http://schemas.microsoft.com/office/spreadsheetml/2009/9/main" uri="{B025F937-C7B1-47D3-B67F-A62EFF666E3E}">
          <x14:id>{17E29DFB-74BA-4698-BF33-F2824209A48A}</x14:id>
        </ext>
      </extLst>
    </cfRule>
  </conditionalFormatting>
  <conditionalFormatting sqref="W12:W13">
    <cfRule type="dataBar" priority="376">
      <dataBar>
        <cfvo type="min"/>
        <cfvo type="max"/>
        <color rgb="FFD6007B"/>
      </dataBar>
      <extLst>
        <ext xmlns:x14="http://schemas.microsoft.com/office/spreadsheetml/2009/9/main" uri="{B025F937-C7B1-47D3-B67F-A62EFF666E3E}">
          <x14:id>{3BC05C83-5FD1-4F83-8181-5662B85F2C6B}</x14:id>
        </ext>
      </extLst>
    </cfRule>
  </conditionalFormatting>
  <conditionalFormatting sqref="W15:W16">
    <cfRule type="dataBar" priority="375">
      <dataBar>
        <cfvo type="min"/>
        <cfvo type="max"/>
        <color rgb="FFD6007B"/>
      </dataBar>
      <extLst>
        <ext xmlns:x14="http://schemas.microsoft.com/office/spreadsheetml/2009/9/main" uri="{B025F937-C7B1-47D3-B67F-A62EFF666E3E}">
          <x14:id>{72655AE3-ACB3-425E-B7AD-E13E87665FAA}</x14:id>
        </ext>
      </extLst>
    </cfRule>
  </conditionalFormatting>
  <conditionalFormatting sqref="W17 W11 W14 W20">
    <cfRule type="dataBar" priority="463">
      <dataBar>
        <cfvo type="min"/>
        <cfvo type="max"/>
        <color rgb="FFD6007B"/>
      </dataBar>
      <extLst>
        <ext xmlns:x14="http://schemas.microsoft.com/office/spreadsheetml/2009/9/main" uri="{B025F937-C7B1-47D3-B67F-A62EFF666E3E}">
          <x14:id>{0E140A4D-9D52-4B58-ADA8-B729DBD85FAA}</x14:id>
        </ext>
      </extLst>
    </cfRule>
  </conditionalFormatting>
  <conditionalFormatting sqref="W18:W19">
    <cfRule type="dataBar" priority="374">
      <dataBar>
        <cfvo type="min"/>
        <cfvo type="max"/>
        <color rgb="FFD6007B"/>
      </dataBar>
      <extLst>
        <ext xmlns:x14="http://schemas.microsoft.com/office/spreadsheetml/2009/9/main" uri="{B025F937-C7B1-47D3-B67F-A62EFF666E3E}">
          <x14:id>{579071CB-A8FC-4780-87B7-C221BBC79AC3}</x14:id>
        </ext>
      </extLst>
    </cfRule>
  </conditionalFormatting>
  <conditionalFormatting sqref="W21:W22">
    <cfRule type="dataBar" priority="373">
      <dataBar>
        <cfvo type="min"/>
        <cfvo type="max"/>
        <color rgb="FFD6007B"/>
      </dataBar>
      <extLst>
        <ext xmlns:x14="http://schemas.microsoft.com/office/spreadsheetml/2009/9/main" uri="{B025F937-C7B1-47D3-B67F-A62EFF666E3E}">
          <x14:id>{2F110019-13F7-4F2B-B7B9-F2F9F7E62396}</x14:id>
        </ext>
      </extLst>
    </cfRule>
  </conditionalFormatting>
  <conditionalFormatting sqref="W24:W25">
    <cfRule type="dataBar" priority="270">
      <dataBar>
        <cfvo type="min"/>
        <cfvo type="max"/>
        <color rgb="FFD6007B"/>
      </dataBar>
      <extLst>
        <ext xmlns:x14="http://schemas.microsoft.com/office/spreadsheetml/2009/9/main" uri="{B025F937-C7B1-47D3-B67F-A62EFF666E3E}">
          <x14:id>{2A9D869A-6C85-4602-B475-B060772A9C25}</x14:id>
        </ext>
      </extLst>
    </cfRule>
    <cfRule type="dataBar" priority="296">
      <dataBar>
        <cfvo type="min"/>
        <cfvo type="max"/>
        <color rgb="FFD6007B"/>
      </dataBar>
      <extLst>
        <ext xmlns:x14="http://schemas.microsoft.com/office/spreadsheetml/2009/9/main" uri="{B025F937-C7B1-47D3-B67F-A62EFF666E3E}">
          <x14:id>{C231A6CA-9064-4E11-A1DD-1D8FBB93ABE9}</x14:id>
        </ext>
      </extLst>
    </cfRule>
  </conditionalFormatting>
  <conditionalFormatting sqref="Y9:Y10">
    <cfRule type="dataBar" priority="459">
      <dataBar>
        <cfvo type="min"/>
        <cfvo type="max"/>
        <color rgb="FFD6007B"/>
      </dataBar>
      <extLst>
        <ext xmlns:x14="http://schemas.microsoft.com/office/spreadsheetml/2009/9/main" uri="{B025F937-C7B1-47D3-B67F-A62EFF666E3E}">
          <x14:id>{57D09456-AB20-480B-9D11-DAA36BAE5AA0}</x14:id>
        </ext>
      </extLst>
    </cfRule>
  </conditionalFormatting>
  <conditionalFormatting sqref="Y9:Y22">
    <cfRule type="dataBar" priority="458">
      <dataBar>
        <cfvo type="min"/>
        <cfvo type="max"/>
        <color rgb="FFD6007B"/>
      </dataBar>
      <extLst>
        <ext xmlns:x14="http://schemas.microsoft.com/office/spreadsheetml/2009/9/main" uri="{B025F937-C7B1-47D3-B67F-A62EFF666E3E}">
          <x14:id>{DA830B89-A37C-466D-A108-40174AC291DC}</x14:id>
        </ext>
      </extLst>
    </cfRule>
  </conditionalFormatting>
  <conditionalFormatting sqref="Y11 Y17 Y14 Y20">
    <cfRule type="dataBar" priority="460">
      <dataBar>
        <cfvo type="min"/>
        <cfvo type="max"/>
        <color rgb="FFD6007B"/>
      </dataBar>
      <extLst>
        <ext xmlns:x14="http://schemas.microsoft.com/office/spreadsheetml/2009/9/main" uri="{B025F937-C7B1-47D3-B67F-A62EFF666E3E}">
          <x14:id>{8336BA26-DEBC-4D8F-BE50-56644F8EC993}</x14:id>
        </ext>
      </extLst>
    </cfRule>
  </conditionalFormatting>
  <conditionalFormatting sqref="Y12:Y13">
    <cfRule type="dataBar" priority="219">
      <dataBar>
        <cfvo type="min"/>
        <cfvo type="max"/>
        <color rgb="FFD6007B"/>
      </dataBar>
      <extLst>
        <ext xmlns:x14="http://schemas.microsoft.com/office/spreadsheetml/2009/9/main" uri="{B025F937-C7B1-47D3-B67F-A62EFF666E3E}">
          <x14:id>{D0AE2116-1257-4C3C-9B98-9A4493587D86}</x14:id>
        </ext>
      </extLst>
    </cfRule>
    <cfRule type="dataBar" priority="372">
      <dataBar>
        <cfvo type="min"/>
        <cfvo type="max"/>
        <color rgb="FFD6007B"/>
      </dataBar>
      <extLst>
        <ext xmlns:x14="http://schemas.microsoft.com/office/spreadsheetml/2009/9/main" uri="{B025F937-C7B1-47D3-B67F-A62EFF666E3E}">
          <x14:id>{817828FE-3749-4E00-B57E-AF4FAAF9B8E3}</x14:id>
        </ext>
      </extLst>
    </cfRule>
  </conditionalFormatting>
  <conditionalFormatting sqref="Y15:Y16">
    <cfRule type="dataBar" priority="218">
      <dataBar>
        <cfvo type="min"/>
        <cfvo type="max"/>
        <color rgb="FFD6007B"/>
      </dataBar>
      <extLst>
        <ext xmlns:x14="http://schemas.microsoft.com/office/spreadsheetml/2009/9/main" uri="{B025F937-C7B1-47D3-B67F-A62EFF666E3E}">
          <x14:id>{70E8751B-C212-40BB-8236-2AF4F8061424}</x14:id>
        </ext>
      </extLst>
    </cfRule>
    <cfRule type="dataBar" priority="371">
      <dataBar>
        <cfvo type="min"/>
        <cfvo type="max"/>
        <color rgb="FFD6007B"/>
      </dataBar>
      <extLst>
        <ext xmlns:x14="http://schemas.microsoft.com/office/spreadsheetml/2009/9/main" uri="{B025F937-C7B1-47D3-B67F-A62EFF666E3E}">
          <x14:id>{1CECD2FE-5B07-4754-92BB-287E9FE628CA}</x14:id>
        </ext>
      </extLst>
    </cfRule>
  </conditionalFormatting>
  <conditionalFormatting sqref="Y18:Y19">
    <cfRule type="dataBar" priority="217">
      <dataBar>
        <cfvo type="min"/>
        <cfvo type="max"/>
        <color rgb="FFD6007B"/>
      </dataBar>
      <extLst>
        <ext xmlns:x14="http://schemas.microsoft.com/office/spreadsheetml/2009/9/main" uri="{B025F937-C7B1-47D3-B67F-A62EFF666E3E}">
          <x14:id>{410AE29D-BECE-43E8-A30B-7F1A425CC4A4}</x14:id>
        </ext>
      </extLst>
    </cfRule>
    <cfRule type="dataBar" priority="370">
      <dataBar>
        <cfvo type="min"/>
        <cfvo type="max"/>
        <color rgb="FFD6007B"/>
      </dataBar>
      <extLst>
        <ext xmlns:x14="http://schemas.microsoft.com/office/spreadsheetml/2009/9/main" uri="{B025F937-C7B1-47D3-B67F-A62EFF666E3E}">
          <x14:id>{F1E29D47-71B3-4740-BD04-8FDD81438A71}</x14:id>
        </ext>
      </extLst>
    </cfRule>
  </conditionalFormatting>
  <conditionalFormatting sqref="Y21:Y22">
    <cfRule type="dataBar" priority="216">
      <dataBar>
        <cfvo type="min"/>
        <cfvo type="max"/>
        <color rgb="FFD6007B"/>
      </dataBar>
      <extLst>
        <ext xmlns:x14="http://schemas.microsoft.com/office/spreadsheetml/2009/9/main" uri="{B025F937-C7B1-47D3-B67F-A62EFF666E3E}">
          <x14:id>{E3AEA625-B491-435D-9A47-C10D802D47A9}</x14:id>
        </ext>
      </extLst>
    </cfRule>
    <cfRule type="dataBar" priority="369">
      <dataBar>
        <cfvo type="min"/>
        <cfvo type="max"/>
        <color rgb="FFD6007B"/>
      </dataBar>
      <extLst>
        <ext xmlns:x14="http://schemas.microsoft.com/office/spreadsheetml/2009/9/main" uri="{B025F937-C7B1-47D3-B67F-A62EFF666E3E}">
          <x14:id>{B7F9B25E-6F94-41BD-AF40-DC0FFB22C8AF}</x14:id>
        </ext>
      </extLst>
    </cfRule>
  </conditionalFormatting>
  <conditionalFormatting sqref="Y24:Y25">
    <cfRule type="dataBar" priority="214">
      <dataBar>
        <cfvo type="min"/>
        <cfvo type="max"/>
        <color rgb="FFD6007B"/>
      </dataBar>
      <extLst>
        <ext xmlns:x14="http://schemas.microsoft.com/office/spreadsheetml/2009/9/main" uri="{B025F937-C7B1-47D3-B67F-A62EFF666E3E}">
          <x14:id>{F4A22DDA-11B0-4EFB-9D75-7E43491F82C0}</x14:id>
        </ext>
      </extLst>
    </cfRule>
    <cfRule type="dataBar" priority="215">
      <dataBar>
        <cfvo type="min"/>
        <cfvo type="max"/>
        <color rgb="FFD6007B"/>
      </dataBar>
      <extLst>
        <ext xmlns:x14="http://schemas.microsoft.com/office/spreadsheetml/2009/9/main" uri="{B025F937-C7B1-47D3-B67F-A62EFF666E3E}">
          <x14:id>{0CF1DC37-0703-4A14-905A-C9B31C85D043}</x14:id>
        </ext>
      </extLst>
    </cfRule>
  </conditionalFormatting>
  <conditionalFormatting sqref="AA9:AA10">
    <cfRule type="dataBar" priority="456">
      <dataBar>
        <cfvo type="min"/>
        <cfvo type="max"/>
        <color rgb="FFD6007B"/>
      </dataBar>
      <extLst>
        <ext xmlns:x14="http://schemas.microsoft.com/office/spreadsheetml/2009/9/main" uri="{B025F937-C7B1-47D3-B67F-A62EFF666E3E}">
          <x14:id>{8B7716C6-4A73-42FA-B9BE-FAA26662FCC6}</x14:id>
        </ext>
      </extLst>
    </cfRule>
  </conditionalFormatting>
  <conditionalFormatting sqref="AA9:AA22">
    <cfRule type="dataBar" priority="455">
      <dataBar>
        <cfvo type="min"/>
        <cfvo type="max"/>
        <color rgb="FFD6007B"/>
      </dataBar>
      <extLst>
        <ext xmlns:x14="http://schemas.microsoft.com/office/spreadsheetml/2009/9/main" uri="{B025F937-C7B1-47D3-B67F-A62EFF666E3E}">
          <x14:id>{A1A72BCD-57CF-4247-A838-5F154D4AF77F}</x14:id>
        </ext>
      </extLst>
    </cfRule>
  </conditionalFormatting>
  <conditionalFormatting sqref="AA11 AA17 AA14 AA20">
    <cfRule type="dataBar" priority="457">
      <dataBar>
        <cfvo type="min"/>
        <cfvo type="max"/>
        <color rgb="FFD6007B"/>
      </dataBar>
      <extLst>
        <ext xmlns:x14="http://schemas.microsoft.com/office/spreadsheetml/2009/9/main" uri="{B025F937-C7B1-47D3-B67F-A62EFF666E3E}">
          <x14:id>{F8814955-0AAA-4416-B96A-C383B11042AC}</x14:id>
        </ext>
      </extLst>
    </cfRule>
  </conditionalFormatting>
  <conditionalFormatting sqref="AA12:AA13">
    <cfRule type="dataBar" priority="368">
      <dataBar>
        <cfvo type="min"/>
        <cfvo type="max"/>
        <color rgb="FFD6007B"/>
      </dataBar>
      <extLst>
        <ext xmlns:x14="http://schemas.microsoft.com/office/spreadsheetml/2009/9/main" uri="{B025F937-C7B1-47D3-B67F-A62EFF666E3E}">
          <x14:id>{9BEB78A1-CC55-45B7-9054-7AD4B0E1409D}</x14:id>
        </ext>
      </extLst>
    </cfRule>
  </conditionalFormatting>
  <conditionalFormatting sqref="AA15:AA16">
    <cfRule type="dataBar" priority="367">
      <dataBar>
        <cfvo type="min"/>
        <cfvo type="max"/>
        <color rgb="FFD6007B"/>
      </dataBar>
      <extLst>
        <ext xmlns:x14="http://schemas.microsoft.com/office/spreadsheetml/2009/9/main" uri="{B025F937-C7B1-47D3-B67F-A62EFF666E3E}">
          <x14:id>{D16DDD90-4E10-4089-8B5E-F46AB1CA3BE1}</x14:id>
        </ext>
      </extLst>
    </cfRule>
  </conditionalFormatting>
  <conditionalFormatting sqref="AA18:AA19">
    <cfRule type="dataBar" priority="366">
      <dataBar>
        <cfvo type="min"/>
        <cfvo type="max"/>
        <color rgb="FFD6007B"/>
      </dataBar>
      <extLst>
        <ext xmlns:x14="http://schemas.microsoft.com/office/spreadsheetml/2009/9/main" uri="{B025F937-C7B1-47D3-B67F-A62EFF666E3E}">
          <x14:id>{72FA3AF3-5C3C-4317-8370-8D069F8F08D1}</x14:id>
        </ext>
      </extLst>
    </cfRule>
  </conditionalFormatting>
  <conditionalFormatting sqref="AA21:AA22">
    <cfRule type="dataBar" priority="365">
      <dataBar>
        <cfvo type="min"/>
        <cfvo type="max"/>
        <color rgb="FFD6007B"/>
      </dataBar>
      <extLst>
        <ext xmlns:x14="http://schemas.microsoft.com/office/spreadsheetml/2009/9/main" uri="{B025F937-C7B1-47D3-B67F-A62EFF666E3E}">
          <x14:id>{55571774-0994-45BD-97C6-AF301ECB143F}</x14:id>
        </ext>
      </extLst>
    </cfRule>
  </conditionalFormatting>
  <conditionalFormatting sqref="AA24:AA25">
    <cfRule type="dataBar" priority="268">
      <dataBar>
        <cfvo type="min"/>
        <cfvo type="max"/>
        <color rgb="FFD6007B"/>
      </dataBar>
      <extLst>
        <ext xmlns:x14="http://schemas.microsoft.com/office/spreadsheetml/2009/9/main" uri="{B025F937-C7B1-47D3-B67F-A62EFF666E3E}">
          <x14:id>{2D9E4EF4-69CA-4BFF-A4B8-F642372D5A0B}</x14:id>
        </ext>
      </extLst>
    </cfRule>
    <cfRule type="dataBar" priority="294">
      <dataBar>
        <cfvo type="min"/>
        <cfvo type="max"/>
        <color rgb="FFD6007B"/>
      </dataBar>
      <extLst>
        <ext xmlns:x14="http://schemas.microsoft.com/office/spreadsheetml/2009/9/main" uri="{B025F937-C7B1-47D3-B67F-A62EFF666E3E}">
          <x14:id>{A2DFFA5E-8808-459D-997B-754A069228EB}</x14:id>
        </ext>
      </extLst>
    </cfRule>
  </conditionalFormatting>
  <conditionalFormatting sqref="AC9:AC10">
    <cfRule type="dataBar" priority="453">
      <dataBar>
        <cfvo type="min"/>
        <cfvo type="max"/>
        <color rgb="FFD6007B"/>
      </dataBar>
      <extLst>
        <ext xmlns:x14="http://schemas.microsoft.com/office/spreadsheetml/2009/9/main" uri="{B025F937-C7B1-47D3-B67F-A62EFF666E3E}">
          <x14:id>{1BE5F117-668A-4C77-A927-B9EAFDF5D584}</x14:id>
        </ext>
      </extLst>
    </cfRule>
  </conditionalFormatting>
  <conditionalFormatting sqref="AC9:AC22">
    <cfRule type="dataBar" priority="452">
      <dataBar>
        <cfvo type="min"/>
        <cfvo type="max"/>
        <color rgb="FFD6007B"/>
      </dataBar>
      <extLst>
        <ext xmlns:x14="http://schemas.microsoft.com/office/spreadsheetml/2009/9/main" uri="{B025F937-C7B1-47D3-B67F-A62EFF666E3E}">
          <x14:id>{196592F9-7D23-44E9-9825-0FD6198BFEA8}</x14:id>
        </ext>
      </extLst>
    </cfRule>
  </conditionalFormatting>
  <conditionalFormatting sqref="AC12:AC13">
    <cfRule type="dataBar" priority="364">
      <dataBar>
        <cfvo type="min"/>
        <cfvo type="max"/>
        <color rgb="FFD6007B"/>
      </dataBar>
      <extLst>
        <ext xmlns:x14="http://schemas.microsoft.com/office/spreadsheetml/2009/9/main" uri="{B025F937-C7B1-47D3-B67F-A62EFF666E3E}">
          <x14:id>{3C90AEBA-3F83-4F41-B273-4D5702CBE48A}</x14:id>
        </ext>
      </extLst>
    </cfRule>
  </conditionalFormatting>
  <conditionalFormatting sqref="AC15:AC16">
    <cfRule type="dataBar" priority="363">
      <dataBar>
        <cfvo type="min"/>
        <cfvo type="max"/>
        <color rgb="FFD6007B"/>
      </dataBar>
      <extLst>
        <ext xmlns:x14="http://schemas.microsoft.com/office/spreadsheetml/2009/9/main" uri="{B025F937-C7B1-47D3-B67F-A62EFF666E3E}">
          <x14:id>{9CBEE168-FA2E-46E7-88A6-B3A22C3836FC}</x14:id>
        </ext>
      </extLst>
    </cfRule>
  </conditionalFormatting>
  <conditionalFormatting sqref="AC17 AC11 AC14 AC20">
    <cfRule type="dataBar" priority="454">
      <dataBar>
        <cfvo type="min"/>
        <cfvo type="max"/>
        <color rgb="FFD6007B"/>
      </dataBar>
      <extLst>
        <ext xmlns:x14="http://schemas.microsoft.com/office/spreadsheetml/2009/9/main" uri="{B025F937-C7B1-47D3-B67F-A62EFF666E3E}">
          <x14:id>{3BA6176B-B912-4FED-8D0A-8470F006DC2F}</x14:id>
        </ext>
      </extLst>
    </cfRule>
  </conditionalFormatting>
  <conditionalFormatting sqref="AC18:AC19">
    <cfRule type="dataBar" priority="362">
      <dataBar>
        <cfvo type="min"/>
        <cfvo type="max"/>
        <color rgb="FFD6007B"/>
      </dataBar>
      <extLst>
        <ext xmlns:x14="http://schemas.microsoft.com/office/spreadsheetml/2009/9/main" uri="{B025F937-C7B1-47D3-B67F-A62EFF666E3E}">
          <x14:id>{E2D1CBC0-4502-4130-8C2D-680DA4B81A04}</x14:id>
        </ext>
      </extLst>
    </cfRule>
  </conditionalFormatting>
  <conditionalFormatting sqref="AC21:AC22">
    <cfRule type="dataBar" priority="361">
      <dataBar>
        <cfvo type="min"/>
        <cfvo type="max"/>
        <color rgb="FFD6007B"/>
      </dataBar>
      <extLst>
        <ext xmlns:x14="http://schemas.microsoft.com/office/spreadsheetml/2009/9/main" uri="{B025F937-C7B1-47D3-B67F-A62EFF666E3E}">
          <x14:id>{07E95C8E-19D3-4D83-B043-10A81F468106}</x14:id>
        </ext>
      </extLst>
    </cfRule>
  </conditionalFormatting>
  <conditionalFormatting sqref="AC24:AC25">
    <cfRule type="dataBar" priority="267">
      <dataBar>
        <cfvo type="min"/>
        <cfvo type="max"/>
        <color rgb="FFD6007B"/>
      </dataBar>
      <extLst>
        <ext xmlns:x14="http://schemas.microsoft.com/office/spreadsheetml/2009/9/main" uri="{B025F937-C7B1-47D3-B67F-A62EFF666E3E}">
          <x14:id>{05F524E3-2E55-418F-AC6D-3A636C2162B0}</x14:id>
        </ext>
      </extLst>
    </cfRule>
    <cfRule type="dataBar" priority="293">
      <dataBar>
        <cfvo type="min"/>
        <cfvo type="max"/>
        <color rgb="FFD6007B"/>
      </dataBar>
      <extLst>
        <ext xmlns:x14="http://schemas.microsoft.com/office/spreadsheetml/2009/9/main" uri="{B025F937-C7B1-47D3-B67F-A62EFF666E3E}">
          <x14:id>{8723A31E-9C25-46AE-9B80-9B81C8CAC913}</x14:id>
        </ext>
      </extLst>
    </cfRule>
  </conditionalFormatting>
  <conditionalFormatting sqref="AE9:AE10">
    <cfRule type="dataBar" priority="450">
      <dataBar>
        <cfvo type="min"/>
        <cfvo type="max"/>
        <color rgb="FFD6007B"/>
      </dataBar>
      <extLst>
        <ext xmlns:x14="http://schemas.microsoft.com/office/spreadsheetml/2009/9/main" uri="{B025F937-C7B1-47D3-B67F-A62EFF666E3E}">
          <x14:id>{7AE565C1-F72A-4985-9951-D659724D5D24}</x14:id>
        </ext>
      </extLst>
    </cfRule>
  </conditionalFormatting>
  <conditionalFormatting sqref="AE9:AE22">
    <cfRule type="dataBar" priority="449">
      <dataBar>
        <cfvo type="min"/>
        <cfvo type="max"/>
        <color rgb="FFD6007B"/>
      </dataBar>
      <extLst>
        <ext xmlns:x14="http://schemas.microsoft.com/office/spreadsheetml/2009/9/main" uri="{B025F937-C7B1-47D3-B67F-A62EFF666E3E}">
          <x14:id>{A4F56155-99D8-48AF-996A-9D0A24838100}</x14:id>
        </ext>
      </extLst>
    </cfRule>
  </conditionalFormatting>
  <conditionalFormatting sqref="AE17 AE11 AE14 AE20">
    <cfRule type="dataBar" priority="451">
      <dataBar>
        <cfvo type="min"/>
        <cfvo type="max"/>
        <color rgb="FFD6007B"/>
      </dataBar>
      <extLst>
        <ext xmlns:x14="http://schemas.microsoft.com/office/spreadsheetml/2009/9/main" uri="{B025F937-C7B1-47D3-B67F-A62EFF666E3E}">
          <x14:id>{596A3A05-BC77-455C-A9BF-2A6C3F1F4C48}</x14:id>
        </ext>
      </extLst>
    </cfRule>
  </conditionalFormatting>
  <conditionalFormatting sqref="AE12:AE13">
    <cfRule type="dataBar" priority="6">
      <dataBar>
        <cfvo type="min"/>
        <cfvo type="max"/>
        <color rgb="FFD6007B"/>
      </dataBar>
      <extLst>
        <ext xmlns:x14="http://schemas.microsoft.com/office/spreadsheetml/2009/9/main" uri="{B025F937-C7B1-47D3-B67F-A62EFF666E3E}">
          <x14:id>{04E8703B-4829-4B00-961A-6F9FFA6022B2}</x14:id>
        </ext>
      </extLst>
    </cfRule>
    <cfRule type="dataBar" priority="360">
      <dataBar>
        <cfvo type="min"/>
        <cfvo type="max"/>
        <color rgb="FFD6007B"/>
      </dataBar>
      <extLst>
        <ext xmlns:x14="http://schemas.microsoft.com/office/spreadsheetml/2009/9/main" uri="{B025F937-C7B1-47D3-B67F-A62EFF666E3E}">
          <x14:id>{F57DAB64-883E-435C-BB6C-BC1277F4986C}</x14:id>
        </ext>
      </extLst>
    </cfRule>
  </conditionalFormatting>
  <conditionalFormatting sqref="AE15:AE16">
    <cfRule type="dataBar" priority="5">
      <dataBar>
        <cfvo type="min"/>
        <cfvo type="max"/>
        <color rgb="FFD6007B"/>
      </dataBar>
      <extLst>
        <ext xmlns:x14="http://schemas.microsoft.com/office/spreadsheetml/2009/9/main" uri="{B025F937-C7B1-47D3-B67F-A62EFF666E3E}">
          <x14:id>{C7D2C85F-FE19-41D5-ABA9-D5F98002DFA9}</x14:id>
        </ext>
      </extLst>
    </cfRule>
    <cfRule type="dataBar" priority="359">
      <dataBar>
        <cfvo type="min"/>
        <cfvo type="max"/>
        <color rgb="FFD6007B"/>
      </dataBar>
      <extLst>
        <ext xmlns:x14="http://schemas.microsoft.com/office/spreadsheetml/2009/9/main" uri="{B025F937-C7B1-47D3-B67F-A62EFF666E3E}">
          <x14:id>{AB4C1185-0BB5-434C-9A1E-84880CB5CBF2}</x14:id>
        </ext>
      </extLst>
    </cfRule>
  </conditionalFormatting>
  <conditionalFormatting sqref="AE18:AE19">
    <cfRule type="dataBar" priority="4">
      <dataBar>
        <cfvo type="min"/>
        <cfvo type="max"/>
        <color rgb="FFD6007B"/>
      </dataBar>
      <extLst>
        <ext xmlns:x14="http://schemas.microsoft.com/office/spreadsheetml/2009/9/main" uri="{B025F937-C7B1-47D3-B67F-A62EFF666E3E}">
          <x14:id>{72B6C349-9FF2-47B8-99D3-4BCEB099ED6F}</x14:id>
        </ext>
      </extLst>
    </cfRule>
    <cfRule type="dataBar" priority="358">
      <dataBar>
        <cfvo type="min"/>
        <cfvo type="max"/>
        <color rgb="FFD6007B"/>
      </dataBar>
      <extLst>
        <ext xmlns:x14="http://schemas.microsoft.com/office/spreadsheetml/2009/9/main" uri="{B025F937-C7B1-47D3-B67F-A62EFF666E3E}">
          <x14:id>{ED6FA199-7F64-4297-9DAE-2BB2DCD9A86A}</x14:id>
        </ext>
      </extLst>
    </cfRule>
  </conditionalFormatting>
  <conditionalFormatting sqref="AE21:AE22">
    <cfRule type="dataBar" priority="3">
      <dataBar>
        <cfvo type="min"/>
        <cfvo type="max"/>
        <color rgb="FFD6007B"/>
      </dataBar>
      <extLst>
        <ext xmlns:x14="http://schemas.microsoft.com/office/spreadsheetml/2009/9/main" uri="{B025F937-C7B1-47D3-B67F-A62EFF666E3E}">
          <x14:id>{66ADC0E5-B87A-4103-A072-83A49BE823B8}</x14:id>
        </ext>
      </extLst>
    </cfRule>
    <cfRule type="dataBar" priority="357">
      <dataBar>
        <cfvo type="min"/>
        <cfvo type="max"/>
        <color rgb="FFD6007B"/>
      </dataBar>
      <extLst>
        <ext xmlns:x14="http://schemas.microsoft.com/office/spreadsheetml/2009/9/main" uri="{B025F937-C7B1-47D3-B67F-A62EFF666E3E}">
          <x14:id>{3D99379C-A33C-41D1-84D8-13D4348636E8}</x14:id>
        </ext>
      </extLst>
    </cfRule>
  </conditionalFormatting>
  <conditionalFormatting sqref="AE24:AE25">
    <cfRule type="dataBar" priority="1">
      <dataBar>
        <cfvo type="min"/>
        <cfvo type="max"/>
        <color rgb="FFD6007B"/>
      </dataBar>
      <extLst>
        <ext xmlns:x14="http://schemas.microsoft.com/office/spreadsheetml/2009/9/main" uri="{B025F937-C7B1-47D3-B67F-A62EFF666E3E}">
          <x14:id>{6BAF861C-2606-40E2-A22F-18B3E07CF37C}</x14:id>
        </ext>
      </extLst>
    </cfRule>
    <cfRule type="dataBar" priority="2">
      <dataBar>
        <cfvo type="min"/>
        <cfvo type="max"/>
        <color rgb="FFD6007B"/>
      </dataBar>
      <extLst>
        <ext xmlns:x14="http://schemas.microsoft.com/office/spreadsheetml/2009/9/main" uri="{B025F937-C7B1-47D3-B67F-A62EFF666E3E}">
          <x14:id>{4596BB2C-5652-4A0A-8D6B-C38D431992B7}</x14:id>
        </ext>
      </extLst>
    </cfRule>
  </conditionalFormatting>
  <conditionalFormatting sqref="AG9:AG10">
    <cfRule type="dataBar" priority="447">
      <dataBar>
        <cfvo type="min"/>
        <cfvo type="max"/>
        <color rgb="FFD6007B"/>
      </dataBar>
      <extLst>
        <ext xmlns:x14="http://schemas.microsoft.com/office/spreadsheetml/2009/9/main" uri="{B025F937-C7B1-47D3-B67F-A62EFF666E3E}">
          <x14:id>{49077310-796C-4B05-A54C-D7EB77450F7E}</x14:id>
        </ext>
      </extLst>
    </cfRule>
  </conditionalFormatting>
  <conditionalFormatting sqref="AG9:AG22">
    <cfRule type="dataBar" priority="446">
      <dataBar>
        <cfvo type="min"/>
        <cfvo type="max"/>
        <color rgb="FFD6007B"/>
      </dataBar>
      <extLst>
        <ext xmlns:x14="http://schemas.microsoft.com/office/spreadsheetml/2009/9/main" uri="{B025F937-C7B1-47D3-B67F-A62EFF666E3E}">
          <x14:id>{0CD05BDE-9339-4347-BA15-5CF6135E815B}</x14:id>
        </ext>
      </extLst>
    </cfRule>
  </conditionalFormatting>
  <conditionalFormatting sqref="AG17 AG11 AG14 AG20">
    <cfRule type="dataBar" priority="448">
      <dataBar>
        <cfvo type="min"/>
        <cfvo type="max"/>
        <color rgb="FFD6007B"/>
      </dataBar>
      <extLst>
        <ext xmlns:x14="http://schemas.microsoft.com/office/spreadsheetml/2009/9/main" uri="{B025F937-C7B1-47D3-B67F-A62EFF666E3E}">
          <x14:id>{C51DB638-AE9A-4461-B1F4-005B20A1F027}</x14:id>
        </ext>
      </extLst>
    </cfRule>
  </conditionalFormatting>
  <conditionalFormatting sqref="AG12:AG13">
    <cfRule type="dataBar" priority="356">
      <dataBar>
        <cfvo type="min"/>
        <cfvo type="max"/>
        <color rgb="FFD6007B"/>
      </dataBar>
      <extLst>
        <ext xmlns:x14="http://schemas.microsoft.com/office/spreadsheetml/2009/9/main" uri="{B025F937-C7B1-47D3-B67F-A62EFF666E3E}">
          <x14:id>{BB660CD8-9612-45C1-B2A9-8C5096CAAEA8}</x14:id>
        </ext>
      </extLst>
    </cfRule>
  </conditionalFormatting>
  <conditionalFormatting sqref="AG15:AG16">
    <cfRule type="dataBar" priority="355">
      <dataBar>
        <cfvo type="min"/>
        <cfvo type="max"/>
        <color rgb="FFD6007B"/>
      </dataBar>
      <extLst>
        <ext xmlns:x14="http://schemas.microsoft.com/office/spreadsheetml/2009/9/main" uri="{B025F937-C7B1-47D3-B67F-A62EFF666E3E}">
          <x14:id>{045045C9-497D-400B-8BF3-1360DBF8DEDA}</x14:id>
        </ext>
      </extLst>
    </cfRule>
  </conditionalFormatting>
  <conditionalFormatting sqref="AG18:AG19">
    <cfRule type="dataBar" priority="354">
      <dataBar>
        <cfvo type="min"/>
        <cfvo type="max"/>
        <color rgb="FFD6007B"/>
      </dataBar>
      <extLst>
        <ext xmlns:x14="http://schemas.microsoft.com/office/spreadsheetml/2009/9/main" uri="{B025F937-C7B1-47D3-B67F-A62EFF666E3E}">
          <x14:id>{9CE40886-C6E4-4EC5-974E-FFDBE9A8BEF8}</x14:id>
        </ext>
      </extLst>
    </cfRule>
  </conditionalFormatting>
  <conditionalFormatting sqref="AG21:AG22">
    <cfRule type="dataBar" priority="353">
      <dataBar>
        <cfvo type="min"/>
        <cfvo type="max"/>
        <color rgb="FFD6007B"/>
      </dataBar>
      <extLst>
        <ext xmlns:x14="http://schemas.microsoft.com/office/spreadsheetml/2009/9/main" uri="{B025F937-C7B1-47D3-B67F-A62EFF666E3E}">
          <x14:id>{36F097CA-95EE-4A5A-A070-37D669327219}</x14:id>
        </ext>
      </extLst>
    </cfRule>
  </conditionalFormatting>
  <conditionalFormatting sqref="AG24:AG25">
    <cfRule type="dataBar" priority="265">
      <dataBar>
        <cfvo type="min"/>
        <cfvo type="max"/>
        <color rgb="FFD6007B"/>
      </dataBar>
      <extLst>
        <ext xmlns:x14="http://schemas.microsoft.com/office/spreadsheetml/2009/9/main" uri="{B025F937-C7B1-47D3-B67F-A62EFF666E3E}">
          <x14:id>{7490C91D-4DE2-4C98-81E6-CE2F880B3BBD}</x14:id>
        </ext>
      </extLst>
    </cfRule>
    <cfRule type="dataBar" priority="291">
      <dataBar>
        <cfvo type="min"/>
        <cfvo type="max"/>
        <color rgb="FFD6007B"/>
      </dataBar>
      <extLst>
        <ext xmlns:x14="http://schemas.microsoft.com/office/spreadsheetml/2009/9/main" uri="{B025F937-C7B1-47D3-B67F-A62EFF666E3E}">
          <x14:id>{B90CB104-54BA-4F1B-9C4A-DD0A38A7C72D}</x14:id>
        </ext>
      </extLst>
    </cfRule>
  </conditionalFormatting>
  <conditionalFormatting sqref="AI9:AI10">
    <cfRule type="dataBar" priority="444">
      <dataBar>
        <cfvo type="min"/>
        <cfvo type="max"/>
        <color rgb="FFD6007B"/>
      </dataBar>
      <extLst>
        <ext xmlns:x14="http://schemas.microsoft.com/office/spreadsheetml/2009/9/main" uri="{B025F937-C7B1-47D3-B67F-A62EFF666E3E}">
          <x14:id>{7B6979F5-476D-4783-B4CA-DCDB350E9693}</x14:id>
        </ext>
      </extLst>
    </cfRule>
  </conditionalFormatting>
  <conditionalFormatting sqref="AI9:AI22">
    <cfRule type="dataBar" priority="443">
      <dataBar>
        <cfvo type="min"/>
        <cfvo type="max"/>
        <color rgb="FFD6007B"/>
      </dataBar>
      <extLst>
        <ext xmlns:x14="http://schemas.microsoft.com/office/spreadsheetml/2009/9/main" uri="{B025F937-C7B1-47D3-B67F-A62EFF666E3E}">
          <x14:id>{A9CEA6AD-2AEF-4B09-B19B-265D19304178}</x14:id>
        </ext>
      </extLst>
    </cfRule>
  </conditionalFormatting>
  <conditionalFormatting sqref="AI17 AI11 AI14 AI20">
    <cfRule type="dataBar" priority="445">
      <dataBar>
        <cfvo type="min"/>
        <cfvo type="max"/>
        <color rgb="FFD6007B"/>
      </dataBar>
      <extLst>
        <ext xmlns:x14="http://schemas.microsoft.com/office/spreadsheetml/2009/9/main" uri="{B025F937-C7B1-47D3-B67F-A62EFF666E3E}">
          <x14:id>{9D23246C-548A-4CDF-846E-1C952592B144}</x14:id>
        </ext>
      </extLst>
    </cfRule>
  </conditionalFormatting>
  <conditionalFormatting sqref="AI12:AI13">
    <cfRule type="dataBar" priority="12">
      <dataBar>
        <cfvo type="min"/>
        <cfvo type="max"/>
        <color rgb="FFD6007B"/>
      </dataBar>
      <extLst>
        <ext xmlns:x14="http://schemas.microsoft.com/office/spreadsheetml/2009/9/main" uri="{B025F937-C7B1-47D3-B67F-A62EFF666E3E}">
          <x14:id>{2C705B04-450F-4398-813D-056D80F70AE1}</x14:id>
        </ext>
      </extLst>
    </cfRule>
    <cfRule type="dataBar" priority="352">
      <dataBar>
        <cfvo type="min"/>
        <cfvo type="max"/>
        <color rgb="FFD6007B"/>
      </dataBar>
      <extLst>
        <ext xmlns:x14="http://schemas.microsoft.com/office/spreadsheetml/2009/9/main" uri="{B025F937-C7B1-47D3-B67F-A62EFF666E3E}">
          <x14:id>{2C4545D6-E82A-4EAE-84AF-3A0F855B64A3}</x14:id>
        </ext>
      </extLst>
    </cfRule>
  </conditionalFormatting>
  <conditionalFormatting sqref="AI15:AI16">
    <cfRule type="dataBar" priority="11">
      <dataBar>
        <cfvo type="min"/>
        <cfvo type="max"/>
        <color rgb="FFD6007B"/>
      </dataBar>
      <extLst>
        <ext xmlns:x14="http://schemas.microsoft.com/office/spreadsheetml/2009/9/main" uri="{B025F937-C7B1-47D3-B67F-A62EFF666E3E}">
          <x14:id>{15D62E84-304F-444E-AB30-8ABC1FA727FC}</x14:id>
        </ext>
      </extLst>
    </cfRule>
    <cfRule type="dataBar" priority="351">
      <dataBar>
        <cfvo type="min"/>
        <cfvo type="max"/>
        <color rgb="FFD6007B"/>
      </dataBar>
      <extLst>
        <ext xmlns:x14="http://schemas.microsoft.com/office/spreadsheetml/2009/9/main" uri="{B025F937-C7B1-47D3-B67F-A62EFF666E3E}">
          <x14:id>{5B143D5C-4E32-427E-9958-3E3143A68016}</x14:id>
        </ext>
      </extLst>
    </cfRule>
  </conditionalFormatting>
  <conditionalFormatting sqref="AI18:AI19">
    <cfRule type="dataBar" priority="10">
      <dataBar>
        <cfvo type="min"/>
        <cfvo type="max"/>
        <color rgb="FFD6007B"/>
      </dataBar>
      <extLst>
        <ext xmlns:x14="http://schemas.microsoft.com/office/spreadsheetml/2009/9/main" uri="{B025F937-C7B1-47D3-B67F-A62EFF666E3E}">
          <x14:id>{468E3418-6320-4257-A625-49B5A2924A1A}</x14:id>
        </ext>
      </extLst>
    </cfRule>
    <cfRule type="dataBar" priority="350">
      <dataBar>
        <cfvo type="min"/>
        <cfvo type="max"/>
        <color rgb="FFD6007B"/>
      </dataBar>
      <extLst>
        <ext xmlns:x14="http://schemas.microsoft.com/office/spreadsheetml/2009/9/main" uri="{B025F937-C7B1-47D3-B67F-A62EFF666E3E}">
          <x14:id>{2C432757-79EC-4845-AACC-940AC11F4973}</x14:id>
        </ext>
      </extLst>
    </cfRule>
  </conditionalFormatting>
  <conditionalFormatting sqref="AI21:AI22">
    <cfRule type="dataBar" priority="9">
      <dataBar>
        <cfvo type="min"/>
        <cfvo type="max"/>
        <color rgb="FFD6007B"/>
      </dataBar>
      <extLst>
        <ext xmlns:x14="http://schemas.microsoft.com/office/spreadsheetml/2009/9/main" uri="{B025F937-C7B1-47D3-B67F-A62EFF666E3E}">
          <x14:id>{9073D5C4-98DF-45B4-8AB2-B24DDAEF2A31}</x14:id>
        </ext>
      </extLst>
    </cfRule>
    <cfRule type="dataBar" priority="349">
      <dataBar>
        <cfvo type="min"/>
        <cfvo type="max"/>
        <color rgb="FFD6007B"/>
      </dataBar>
      <extLst>
        <ext xmlns:x14="http://schemas.microsoft.com/office/spreadsheetml/2009/9/main" uri="{B025F937-C7B1-47D3-B67F-A62EFF666E3E}">
          <x14:id>{D3F9A2BF-61BF-4131-83A2-A89760DCD14A}</x14:id>
        </ext>
      </extLst>
    </cfRule>
  </conditionalFormatting>
  <conditionalFormatting sqref="AI24:AI25">
    <cfRule type="dataBar" priority="7">
      <dataBar>
        <cfvo type="min"/>
        <cfvo type="max"/>
        <color rgb="FFD6007B"/>
      </dataBar>
      <extLst>
        <ext xmlns:x14="http://schemas.microsoft.com/office/spreadsheetml/2009/9/main" uri="{B025F937-C7B1-47D3-B67F-A62EFF666E3E}">
          <x14:id>{D97B928C-CA45-412B-91C2-E0ABD5D2DFC6}</x14:id>
        </ext>
      </extLst>
    </cfRule>
    <cfRule type="dataBar" priority="8">
      <dataBar>
        <cfvo type="min"/>
        <cfvo type="max"/>
        <color rgb="FFD6007B"/>
      </dataBar>
      <extLst>
        <ext xmlns:x14="http://schemas.microsoft.com/office/spreadsheetml/2009/9/main" uri="{B025F937-C7B1-47D3-B67F-A62EFF666E3E}">
          <x14:id>{90983F38-3D83-488C-ABDB-CC692EAA38E6}</x14:id>
        </ext>
      </extLst>
    </cfRule>
  </conditionalFormatting>
  <conditionalFormatting sqref="AK9:AK10">
    <cfRule type="dataBar" priority="441">
      <dataBar>
        <cfvo type="min"/>
        <cfvo type="max"/>
        <color rgb="FFD6007B"/>
      </dataBar>
      <extLst>
        <ext xmlns:x14="http://schemas.microsoft.com/office/spreadsheetml/2009/9/main" uri="{B025F937-C7B1-47D3-B67F-A62EFF666E3E}">
          <x14:id>{F3E89F7F-9AC6-493A-93F8-215A4D0C007C}</x14:id>
        </ext>
      </extLst>
    </cfRule>
  </conditionalFormatting>
  <conditionalFormatting sqref="AK9:AK22">
    <cfRule type="dataBar" priority="440">
      <dataBar>
        <cfvo type="min"/>
        <cfvo type="max"/>
        <color rgb="FFD6007B"/>
      </dataBar>
      <extLst>
        <ext xmlns:x14="http://schemas.microsoft.com/office/spreadsheetml/2009/9/main" uri="{B025F937-C7B1-47D3-B67F-A62EFF666E3E}">
          <x14:id>{8EF6751E-AA00-41A4-AEA9-574C1C20CFAD}</x14:id>
        </ext>
      </extLst>
    </cfRule>
  </conditionalFormatting>
  <conditionalFormatting sqref="AK12:AK13">
    <cfRule type="dataBar" priority="213">
      <dataBar>
        <cfvo type="min"/>
        <cfvo type="max"/>
        <color rgb="FFD6007B"/>
      </dataBar>
      <extLst>
        <ext xmlns:x14="http://schemas.microsoft.com/office/spreadsheetml/2009/9/main" uri="{B025F937-C7B1-47D3-B67F-A62EFF666E3E}">
          <x14:id>{75403DB1-3153-4E11-BA5A-7B5910A8B099}</x14:id>
        </ext>
      </extLst>
    </cfRule>
    <cfRule type="dataBar" priority="348">
      <dataBar>
        <cfvo type="min"/>
        <cfvo type="max"/>
        <color rgb="FFD6007B"/>
      </dataBar>
      <extLst>
        <ext xmlns:x14="http://schemas.microsoft.com/office/spreadsheetml/2009/9/main" uri="{B025F937-C7B1-47D3-B67F-A62EFF666E3E}">
          <x14:id>{690D4259-0A9B-46DB-B1A4-566DEB292754}</x14:id>
        </ext>
      </extLst>
    </cfRule>
  </conditionalFormatting>
  <conditionalFormatting sqref="AK15:AK16">
    <cfRule type="dataBar" priority="212">
      <dataBar>
        <cfvo type="min"/>
        <cfvo type="max"/>
        <color rgb="FFD6007B"/>
      </dataBar>
      <extLst>
        <ext xmlns:x14="http://schemas.microsoft.com/office/spreadsheetml/2009/9/main" uri="{B025F937-C7B1-47D3-B67F-A62EFF666E3E}">
          <x14:id>{EE6CEF77-77D3-4BF6-B1C2-D7FDE636195B}</x14:id>
        </ext>
      </extLst>
    </cfRule>
    <cfRule type="dataBar" priority="347">
      <dataBar>
        <cfvo type="min"/>
        <cfvo type="max"/>
        <color rgb="FFD6007B"/>
      </dataBar>
      <extLst>
        <ext xmlns:x14="http://schemas.microsoft.com/office/spreadsheetml/2009/9/main" uri="{B025F937-C7B1-47D3-B67F-A62EFF666E3E}">
          <x14:id>{946D8CEC-E74D-4FD6-9A5F-1A1EAC049489}</x14:id>
        </ext>
      </extLst>
    </cfRule>
  </conditionalFormatting>
  <conditionalFormatting sqref="AK17 AK11 AK14 AK20">
    <cfRule type="dataBar" priority="442">
      <dataBar>
        <cfvo type="min"/>
        <cfvo type="max"/>
        <color rgb="FFD6007B"/>
      </dataBar>
      <extLst>
        <ext xmlns:x14="http://schemas.microsoft.com/office/spreadsheetml/2009/9/main" uri="{B025F937-C7B1-47D3-B67F-A62EFF666E3E}">
          <x14:id>{49B40E6C-65D5-4CD9-97F5-0015E9813BB9}</x14:id>
        </ext>
      </extLst>
    </cfRule>
  </conditionalFormatting>
  <conditionalFormatting sqref="AK18:AK19">
    <cfRule type="dataBar" priority="211">
      <dataBar>
        <cfvo type="min"/>
        <cfvo type="max"/>
        <color rgb="FFD6007B"/>
      </dataBar>
      <extLst>
        <ext xmlns:x14="http://schemas.microsoft.com/office/spreadsheetml/2009/9/main" uri="{B025F937-C7B1-47D3-B67F-A62EFF666E3E}">
          <x14:id>{1C9D1AF6-75FC-45D8-AF36-FEB7A6C7E3BA}</x14:id>
        </ext>
      </extLst>
    </cfRule>
    <cfRule type="dataBar" priority="346">
      <dataBar>
        <cfvo type="min"/>
        <cfvo type="max"/>
        <color rgb="FFD6007B"/>
      </dataBar>
      <extLst>
        <ext xmlns:x14="http://schemas.microsoft.com/office/spreadsheetml/2009/9/main" uri="{B025F937-C7B1-47D3-B67F-A62EFF666E3E}">
          <x14:id>{D5330001-628D-403F-88DE-810555365EF4}</x14:id>
        </ext>
      </extLst>
    </cfRule>
  </conditionalFormatting>
  <conditionalFormatting sqref="AK21:AK22">
    <cfRule type="dataBar" priority="210">
      <dataBar>
        <cfvo type="min"/>
        <cfvo type="max"/>
        <color rgb="FFD6007B"/>
      </dataBar>
      <extLst>
        <ext xmlns:x14="http://schemas.microsoft.com/office/spreadsheetml/2009/9/main" uri="{B025F937-C7B1-47D3-B67F-A62EFF666E3E}">
          <x14:id>{DC5A412B-E45D-4DCF-AE6E-5CC114BB4B35}</x14:id>
        </ext>
      </extLst>
    </cfRule>
    <cfRule type="dataBar" priority="345">
      <dataBar>
        <cfvo type="min"/>
        <cfvo type="max"/>
        <color rgb="FFD6007B"/>
      </dataBar>
      <extLst>
        <ext xmlns:x14="http://schemas.microsoft.com/office/spreadsheetml/2009/9/main" uri="{B025F937-C7B1-47D3-B67F-A62EFF666E3E}">
          <x14:id>{8F148A06-A6AB-439E-98BD-D88646A60B38}</x14:id>
        </ext>
      </extLst>
    </cfRule>
  </conditionalFormatting>
  <conditionalFormatting sqref="AK24:AK25">
    <cfRule type="dataBar" priority="208">
      <dataBar>
        <cfvo type="min"/>
        <cfvo type="max"/>
        <color rgb="FFD6007B"/>
      </dataBar>
      <extLst>
        <ext xmlns:x14="http://schemas.microsoft.com/office/spreadsheetml/2009/9/main" uri="{B025F937-C7B1-47D3-B67F-A62EFF666E3E}">
          <x14:id>{CF7B900E-CB84-4EC0-B014-2AE5A89DEC79}</x14:id>
        </ext>
      </extLst>
    </cfRule>
    <cfRule type="dataBar" priority="209">
      <dataBar>
        <cfvo type="min"/>
        <cfvo type="max"/>
        <color rgb="FFD6007B"/>
      </dataBar>
      <extLst>
        <ext xmlns:x14="http://schemas.microsoft.com/office/spreadsheetml/2009/9/main" uri="{B025F937-C7B1-47D3-B67F-A62EFF666E3E}">
          <x14:id>{E71F8D7D-D32B-43CB-989A-C21A63531C0C}</x14:id>
        </ext>
      </extLst>
    </cfRule>
  </conditionalFormatting>
  <conditionalFormatting sqref="AM9:AM10">
    <cfRule type="dataBar" priority="438">
      <dataBar>
        <cfvo type="min"/>
        <cfvo type="max"/>
        <color rgb="FFD6007B"/>
      </dataBar>
      <extLst>
        <ext xmlns:x14="http://schemas.microsoft.com/office/spreadsheetml/2009/9/main" uri="{B025F937-C7B1-47D3-B67F-A62EFF666E3E}">
          <x14:id>{CE0082D4-1542-4AE6-8D44-FC59999AC9E4}</x14:id>
        </ext>
      </extLst>
    </cfRule>
  </conditionalFormatting>
  <conditionalFormatting sqref="AM9:AM22">
    <cfRule type="dataBar" priority="437">
      <dataBar>
        <cfvo type="min"/>
        <cfvo type="max"/>
        <color rgb="FFD6007B"/>
      </dataBar>
      <extLst>
        <ext xmlns:x14="http://schemas.microsoft.com/office/spreadsheetml/2009/9/main" uri="{B025F937-C7B1-47D3-B67F-A62EFF666E3E}">
          <x14:id>{B43EA0C5-34BE-4814-8C5A-10A76AE8E19A}</x14:id>
        </ext>
      </extLst>
    </cfRule>
  </conditionalFormatting>
  <conditionalFormatting sqref="AM17 AM11 AM14 AM20">
    <cfRule type="dataBar" priority="439">
      <dataBar>
        <cfvo type="min"/>
        <cfvo type="max"/>
        <color rgb="FFD6007B"/>
      </dataBar>
      <extLst>
        <ext xmlns:x14="http://schemas.microsoft.com/office/spreadsheetml/2009/9/main" uri="{B025F937-C7B1-47D3-B67F-A62EFF666E3E}">
          <x14:id>{B2658EB6-F683-43F7-BC01-4D11D75CF077}</x14:id>
        </ext>
      </extLst>
    </cfRule>
  </conditionalFormatting>
  <conditionalFormatting sqref="AM12:AM13">
    <cfRule type="dataBar" priority="207">
      <dataBar>
        <cfvo type="min"/>
        <cfvo type="max"/>
        <color rgb="FFD6007B"/>
      </dataBar>
      <extLst>
        <ext xmlns:x14="http://schemas.microsoft.com/office/spreadsheetml/2009/9/main" uri="{B025F937-C7B1-47D3-B67F-A62EFF666E3E}">
          <x14:id>{888603ED-B336-4A35-A2C4-2F446062A86A}</x14:id>
        </ext>
      </extLst>
    </cfRule>
    <cfRule type="dataBar" priority="344">
      <dataBar>
        <cfvo type="min"/>
        <cfvo type="max"/>
        <color rgb="FFD6007B"/>
      </dataBar>
      <extLst>
        <ext xmlns:x14="http://schemas.microsoft.com/office/spreadsheetml/2009/9/main" uri="{B025F937-C7B1-47D3-B67F-A62EFF666E3E}">
          <x14:id>{5B7E278F-86E1-489A-AD7E-FEA5250C47E9}</x14:id>
        </ext>
      </extLst>
    </cfRule>
  </conditionalFormatting>
  <conditionalFormatting sqref="AM15:AM16">
    <cfRule type="dataBar" priority="206">
      <dataBar>
        <cfvo type="min"/>
        <cfvo type="max"/>
        <color rgb="FFD6007B"/>
      </dataBar>
      <extLst>
        <ext xmlns:x14="http://schemas.microsoft.com/office/spreadsheetml/2009/9/main" uri="{B025F937-C7B1-47D3-B67F-A62EFF666E3E}">
          <x14:id>{6C8052BF-3DA1-477E-90EE-5254D87BC253}</x14:id>
        </ext>
      </extLst>
    </cfRule>
    <cfRule type="dataBar" priority="343">
      <dataBar>
        <cfvo type="min"/>
        <cfvo type="max"/>
        <color rgb="FFD6007B"/>
      </dataBar>
      <extLst>
        <ext xmlns:x14="http://schemas.microsoft.com/office/spreadsheetml/2009/9/main" uri="{B025F937-C7B1-47D3-B67F-A62EFF666E3E}">
          <x14:id>{967CA429-6880-4D2D-BCD2-4730FC020DA7}</x14:id>
        </ext>
      </extLst>
    </cfRule>
  </conditionalFormatting>
  <conditionalFormatting sqref="AM18:AM19">
    <cfRule type="dataBar" priority="205">
      <dataBar>
        <cfvo type="min"/>
        <cfvo type="max"/>
        <color rgb="FFD6007B"/>
      </dataBar>
      <extLst>
        <ext xmlns:x14="http://schemas.microsoft.com/office/spreadsheetml/2009/9/main" uri="{B025F937-C7B1-47D3-B67F-A62EFF666E3E}">
          <x14:id>{AC86C900-3F34-493A-AF12-C413E67D8153}</x14:id>
        </ext>
      </extLst>
    </cfRule>
    <cfRule type="dataBar" priority="342">
      <dataBar>
        <cfvo type="min"/>
        <cfvo type="max"/>
        <color rgb="FFD6007B"/>
      </dataBar>
      <extLst>
        <ext xmlns:x14="http://schemas.microsoft.com/office/spreadsheetml/2009/9/main" uri="{B025F937-C7B1-47D3-B67F-A62EFF666E3E}">
          <x14:id>{1C895253-DEA8-44B1-877C-5CDEC5E1163F}</x14:id>
        </ext>
      </extLst>
    </cfRule>
  </conditionalFormatting>
  <conditionalFormatting sqref="AM21:AM22">
    <cfRule type="dataBar" priority="204">
      <dataBar>
        <cfvo type="min"/>
        <cfvo type="max"/>
        <color rgb="FFD6007B"/>
      </dataBar>
      <extLst>
        <ext xmlns:x14="http://schemas.microsoft.com/office/spreadsheetml/2009/9/main" uri="{B025F937-C7B1-47D3-B67F-A62EFF666E3E}">
          <x14:id>{8CA43ACB-55C9-4B2E-9CBF-4D8F9780B332}</x14:id>
        </ext>
      </extLst>
    </cfRule>
    <cfRule type="dataBar" priority="341">
      <dataBar>
        <cfvo type="min"/>
        <cfvo type="max"/>
        <color rgb="FFD6007B"/>
      </dataBar>
      <extLst>
        <ext xmlns:x14="http://schemas.microsoft.com/office/spreadsheetml/2009/9/main" uri="{B025F937-C7B1-47D3-B67F-A62EFF666E3E}">
          <x14:id>{AA369BA3-2A9A-4CA9-BED2-C2DBC6CB962D}</x14:id>
        </ext>
      </extLst>
    </cfRule>
  </conditionalFormatting>
  <conditionalFormatting sqref="AM24:AM25">
    <cfRule type="dataBar" priority="202">
      <dataBar>
        <cfvo type="min"/>
        <cfvo type="max"/>
        <color rgb="FFD6007B"/>
      </dataBar>
      <extLst>
        <ext xmlns:x14="http://schemas.microsoft.com/office/spreadsheetml/2009/9/main" uri="{B025F937-C7B1-47D3-B67F-A62EFF666E3E}">
          <x14:id>{DBF26505-0F14-407F-A5E7-9CA6C733E4C3}</x14:id>
        </ext>
      </extLst>
    </cfRule>
    <cfRule type="dataBar" priority="203">
      <dataBar>
        <cfvo type="min"/>
        <cfvo type="max"/>
        <color rgb="FFD6007B"/>
      </dataBar>
      <extLst>
        <ext xmlns:x14="http://schemas.microsoft.com/office/spreadsheetml/2009/9/main" uri="{B025F937-C7B1-47D3-B67F-A62EFF666E3E}">
          <x14:id>{B5BCB48D-95B7-4087-8A0C-36AB9F842F86}</x14:id>
        </ext>
      </extLst>
    </cfRule>
  </conditionalFormatting>
  <conditionalFormatting sqref="AO9:AO10">
    <cfRule type="dataBar" priority="435">
      <dataBar>
        <cfvo type="min"/>
        <cfvo type="max"/>
        <color rgb="FFD6007B"/>
      </dataBar>
      <extLst>
        <ext xmlns:x14="http://schemas.microsoft.com/office/spreadsheetml/2009/9/main" uri="{B025F937-C7B1-47D3-B67F-A62EFF666E3E}">
          <x14:id>{E131922B-435D-4151-AF3D-8FA802682106}</x14:id>
        </ext>
      </extLst>
    </cfRule>
  </conditionalFormatting>
  <conditionalFormatting sqref="AO9:AO22">
    <cfRule type="dataBar" priority="434">
      <dataBar>
        <cfvo type="min"/>
        <cfvo type="max"/>
        <color rgb="FFD6007B"/>
      </dataBar>
      <extLst>
        <ext xmlns:x14="http://schemas.microsoft.com/office/spreadsheetml/2009/9/main" uri="{B025F937-C7B1-47D3-B67F-A62EFF666E3E}">
          <x14:id>{80EDC499-D08B-417F-97DD-99ABDE553780}</x14:id>
        </ext>
      </extLst>
    </cfRule>
  </conditionalFormatting>
  <conditionalFormatting sqref="AO12:AO13">
    <cfRule type="dataBar" priority="340">
      <dataBar>
        <cfvo type="min"/>
        <cfvo type="max"/>
        <color rgb="FFD6007B"/>
      </dataBar>
      <extLst>
        <ext xmlns:x14="http://schemas.microsoft.com/office/spreadsheetml/2009/9/main" uri="{B025F937-C7B1-47D3-B67F-A62EFF666E3E}">
          <x14:id>{C7ADE20C-BCDD-4E44-8404-14371B4759DA}</x14:id>
        </ext>
      </extLst>
    </cfRule>
  </conditionalFormatting>
  <conditionalFormatting sqref="AO15:AO16">
    <cfRule type="dataBar" priority="339">
      <dataBar>
        <cfvo type="min"/>
        <cfvo type="max"/>
        <color rgb="FFD6007B"/>
      </dataBar>
      <extLst>
        <ext xmlns:x14="http://schemas.microsoft.com/office/spreadsheetml/2009/9/main" uri="{B025F937-C7B1-47D3-B67F-A62EFF666E3E}">
          <x14:id>{A8ABFDB9-BBD0-4AD8-AE50-DB39CF2A0B57}</x14:id>
        </ext>
      </extLst>
    </cfRule>
  </conditionalFormatting>
  <conditionalFormatting sqref="AO17 AO11 AO14 AO20">
    <cfRule type="dataBar" priority="436">
      <dataBar>
        <cfvo type="min"/>
        <cfvo type="max"/>
        <color rgb="FFD6007B"/>
      </dataBar>
      <extLst>
        <ext xmlns:x14="http://schemas.microsoft.com/office/spreadsheetml/2009/9/main" uri="{B025F937-C7B1-47D3-B67F-A62EFF666E3E}">
          <x14:id>{98AFD5E6-C55C-426B-800E-DC2B1A91BFEE}</x14:id>
        </ext>
      </extLst>
    </cfRule>
  </conditionalFormatting>
  <conditionalFormatting sqref="AO18:AO19">
    <cfRule type="dataBar" priority="338">
      <dataBar>
        <cfvo type="min"/>
        <cfvo type="max"/>
        <color rgb="FFD6007B"/>
      </dataBar>
      <extLst>
        <ext xmlns:x14="http://schemas.microsoft.com/office/spreadsheetml/2009/9/main" uri="{B025F937-C7B1-47D3-B67F-A62EFF666E3E}">
          <x14:id>{6EDFCF5A-10D8-45F6-AFEF-B02B860166D3}</x14:id>
        </ext>
      </extLst>
    </cfRule>
  </conditionalFormatting>
  <conditionalFormatting sqref="AO21:AO22">
    <cfRule type="dataBar" priority="337">
      <dataBar>
        <cfvo type="min"/>
        <cfvo type="max"/>
        <color rgb="FFD6007B"/>
      </dataBar>
      <extLst>
        <ext xmlns:x14="http://schemas.microsoft.com/office/spreadsheetml/2009/9/main" uri="{B025F937-C7B1-47D3-B67F-A62EFF666E3E}">
          <x14:id>{62340D85-ECAC-43D4-8140-6D1567D5437D}</x14:id>
        </ext>
      </extLst>
    </cfRule>
  </conditionalFormatting>
  <conditionalFormatting sqref="AO24:AO25">
    <cfRule type="dataBar" priority="261">
      <dataBar>
        <cfvo type="min"/>
        <cfvo type="max"/>
        <color rgb="FFD6007B"/>
      </dataBar>
      <extLst>
        <ext xmlns:x14="http://schemas.microsoft.com/office/spreadsheetml/2009/9/main" uri="{B025F937-C7B1-47D3-B67F-A62EFF666E3E}">
          <x14:id>{83B91CD0-8D61-4783-9B4F-D2E29DD1AB17}</x14:id>
        </ext>
      </extLst>
    </cfRule>
    <cfRule type="dataBar" priority="287">
      <dataBar>
        <cfvo type="min"/>
        <cfvo type="max"/>
        <color rgb="FFD6007B"/>
      </dataBar>
      <extLst>
        <ext xmlns:x14="http://schemas.microsoft.com/office/spreadsheetml/2009/9/main" uri="{B025F937-C7B1-47D3-B67F-A62EFF666E3E}">
          <x14:id>{A819EA3B-1B56-411A-8C78-D28B91AD60DB}</x14:id>
        </ext>
      </extLst>
    </cfRule>
  </conditionalFormatting>
  <conditionalFormatting sqref="AQ9:AQ10">
    <cfRule type="dataBar" priority="432">
      <dataBar>
        <cfvo type="min"/>
        <cfvo type="max"/>
        <color rgb="FFD6007B"/>
      </dataBar>
      <extLst>
        <ext xmlns:x14="http://schemas.microsoft.com/office/spreadsheetml/2009/9/main" uri="{B025F937-C7B1-47D3-B67F-A62EFF666E3E}">
          <x14:id>{3EE78BB8-985F-4B47-8A70-6792223B2356}</x14:id>
        </ext>
      </extLst>
    </cfRule>
  </conditionalFormatting>
  <conditionalFormatting sqref="AQ9:AQ22">
    <cfRule type="dataBar" priority="431">
      <dataBar>
        <cfvo type="min"/>
        <cfvo type="max"/>
        <color rgb="FFD6007B"/>
      </dataBar>
      <extLst>
        <ext xmlns:x14="http://schemas.microsoft.com/office/spreadsheetml/2009/9/main" uri="{B025F937-C7B1-47D3-B67F-A62EFF666E3E}">
          <x14:id>{E08C7CAB-EA0A-48EC-9A07-7E97700AE719}</x14:id>
        </ext>
      </extLst>
    </cfRule>
  </conditionalFormatting>
  <conditionalFormatting sqref="AQ12:AQ13">
    <cfRule type="dataBar" priority="201">
      <dataBar>
        <cfvo type="min"/>
        <cfvo type="max"/>
        <color rgb="FFD6007B"/>
      </dataBar>
      <extLst>
        <ext xmlns:x14="http://schemas.microsoft.com/office/spreadsheetml/2009/9/main" uri="{B025F937-C7B1-47D3-B67F-A62EFF666E3E}">
          <x14:id>{30DFCB8E-ABBC-4DB2-A8A3-2E31620ECFD6}</x14:id>
        </ext>
      </extLst>
    </cfRule>
    <cfRule type="dataBar" priority="336">
      <dataBar>
        <cfvo type="min"/>
        <cfvo type="max"/>
        <color rgb="FFD6007B"/>
      </dataBar>
      <extLst>
        <ext xmlns:x14="http://schemas.microsoft.com/office/spreadsheetml/2009/9/main" uri="{B025F937-C7B1-47D3-B67F-A62EFF666E3E}">
          <x14:id>{E35C64EC-05B9-4C2F-8B80-4E76662D0886}</x14:id>
        </ext>
      </extLst>
    </cfRule>
  </conditionalFormatting>
  <conditionalFormatting sqref="AQ15:AQ16">
    <cfRule type="dataBar" priority="200">
      <dataBar>
        <cfvo type="min"/>
        <cfvo type="max"/>
        <color rgb="FFD6007B"/>
      </dataBar>
      <extLst>
        <ext xmlns:x14="http://schemas.microsoft.com/office/spreadsheetml/2009/9/main" uri="{B025F937-C7B1-47D3-B67F-A62EFF666E3E}">
          <x14:id>{C3A2AAEB-76C5-4D5A-9521-C039EE4B374B}</x14:id>
        </ext>
      </extLst>
    </cfRule>
    <cfRule type="dataBar" priority="335">
      <dataBar>
        <cfvo type="min"/>
        <cfvo type="max"/>
        <color rgb="FFD6007B"/>
      </dataBar>
      <extLst>
        <ext xmlns:x14="http://schemas.microsoft.com/office/spreadsheetml/2009/9/main" uri="{B025F937-C7B1-47D3-B67F-A62EFF666E3E}">
          <x14:id>{A0399892-C8F7-491B-933C-AE4BE56BF605}</x14:id>
        </ext>
      </extLst>
    </cfRule>
  </conditionalFormatting>
  <conditionalFormatting sqref="AQ17 AQ11 AQ14 AQ20">
    <cfRule type="dataBar" priority="433">
      <dataBar>
        <cfvo type="min"/>
        <cfvo type="max"/>
        <color rgb="FFD6007B"/>
      </dataBar>
      <extLst>
        <ext xmlns:x14="http://schemas.microsoft.com/office/spreadsheetml/2009/9/main" uri="{B025F937-C7B1-47D3-B67F-A62EFF666E3E}">
          <x14:id>{FDE772D5-0F07-4C99-84A7-87A031A6BA07}</x14:id>
        </ext>
      </extLst>
    </cfRule>
  </conditionalFormatting>
  <conditionalFormatting sqref="AQ18:AQ19">
    <cfRule type="dataBar" priority="199">
      <dataBar>
        <cfvo type="min"/>
        <cfvo type="max"/>
        <color rgb="FFD6007B"/>
      </dataBar>
      <extLst>
        <ext xmlns:x14="http://schemas.microsoft.com/office/spreadsheetml/2009/9/main" uri="{B025F937-C7B1-47D3-B67F-A62EFF666E3E}">
          <x14:id>{4D6C7A0B-1A45-4CB6-BB8D-68777F69E6F9}</x14:id>
        </ext>
      </extLst>
    </cfRule>
    <cfRule type="dataBar" priority="334">
      <dataBar>
        <cfvo type="min"/>
        <cfvo type="max"/>
        <color rgb="FFD6007B"/>
      </dataBar>
      <extLst>
        <ext xmlns:x14="http://schemas.microsoft.com/office/spreadsheetml/2009/9/main" uri="{B025F937-C7B1-47D3-B67F-A62EFF666E3E}">
          <x14:id>{617F7C01-8248-42E2-9C7A-62F85401F1FF}</x14:id>
        </ext>
      </extLst>
    </cfRule>
  </conditionalFormatting>
  <conditionalFormatting sqref="AQ21:AQ22">
    <cfRule type="dataBar" priority="198">
      <dataBar>
        <cfvo type="min"/>
        <cfvo type="max"/>
        <color rgb="FFD6007B"/>
      </dataBar>
      <extLst>
        <ext xmlns:x14="http://schemas.microsoft.com/office/spreadsheetml/2009/9/main" uri="{B025F937-C7B1-47D3-B67F-A62EFF666E3E}">
          <x14:id>{BB808DF6-44B6-4E32-96A6-B294149B566E}</x14:id>
        </ext>
      </extLst>
    </cfRule>
    <cfRule type="dataBar" priority="333">
      <dataBar>
        <cfvo type="min"/>
        <cfvo type="max"/>
        <color rgb="FFD6007B"/>
      </dataBar>
      <extLst>
        <ext xmlns:x14="http://schemas.microsoft.com/office/spreadsheetml/2009/9/main" uri="{B025F937-C7B1-47D3-B67F-A62EFF666E3E}">
          <x14:id>{88D8ACA2-F1B0-4DAB-AF22-B353F1F73988}</x14:id>
        </ext>
      </extLst>
    </cfRule>
  </conditionalFormatting>
  <conditionalFormatting sqref="AQ24:AQ25">
    <cfRule type="dataBar" priority="196">
      <dataBar>
        <cfvo type="min"/>
        <cfvo type="max"/>
        <color rgb="FFD6007B"/>
      </dataBar>
      <extLst>
        <ext xmlns:x14="http://schemas.microsoft.com/office/spreadsheetml/2009/9/main" uri="{B025F937-C7B1-47D3-B67F-A62EFF666E3E}">
          <x14:id>{02DA0F41-CB1C-4656-AAF6-3970704E7B39}</x14:id>
        </ext>
      </extLst>
    </cfRule>
    <cfRule type="dataBar" priority="197">
      <dataBar>
        <cfvo type="min"/>
        <cfvo type="max"/>
        <color rgb="FFD6007B"/>
      </dataBar>
      <extLst>
        <ext xmlns:x14="http://schemas.microsoft.com/office/spreadsheetml/2009/9/main" uri="{B025F937-C7B1-47D3-B67F-A62EFF666E3E}">
          <x14:id>{DEA5D899-48CD-4552-97C1-92F75CF5A077}</x14:id>
        </ext>
      </extLst>
    </cfRule>
  </conditionalFormatting>
  <conditionalFormatting sqref="AS9:AS10">
    <cfRule type="dataBar" priority="429">
      <dataBar>
        <cfvo type="min"/>
        <cfvo type="max"/>
        <color rgb="FFD6007B"/>
      </dataBar>
      <extLst>
        <ext xmlns:x14="http://schemas.microsoft.com/office/spreadsheetml/2009/9/main" uri="{B025F937-C7B1-47D3-B67F-A62EFF666E3E}">
          <x14:id>{3CFC4D78-6F7B-4965-A2AA-01A26795E716}</x14:id>
        </ext>
      </extLst>
    </cfRule>
  </conditionalFormatting>
  <conditionalFormatting sqref="AS9:AS22">
    <cfRule type="dataBar" priority="428">
      <dataBar>
        <cfvo type="min"/>
        <cfvo type="max"/>
        <color rgb="FFD6007B"/>
      </dataBar>
      <extLst>
        <ext xmlns:x14="http://schemas.microsoft.com/office/spreadsheetml/2009/9/main" uri="{B025F937-C7B1-47D3-B67F-A62EFF666E3E}">
          <x14:id>{9B2B80E6-BDD6-4526-BAFB-9D41692B2480}</x14:id>
        </ext>
      </extLst>
    </cfRule>
  </conditionalFormatting>
  <conditionalFormatting sqref="AS17 AS11 AS14 AS20">
    <cfRule type="dataBar" priority="430">
      <dataBar>
        <cfvo type="min"/>
        <cfvo type="max"/>
        <color rgb="FFD6007B"/>
      </dataBar>
      <extLst>
        <ext xmlns:x14="http://schemas.microsoft.com/office/spreadsheetml/2009/9/main" uri="{B025F937-C7B1-47D3-B67F-A62EFF666E3E}">
          <x14:id>{BF2C4440-BF45-4E66-B84E-93988D6DA98A}</x14:id>
        </ext>
      </extLst>
    </cfRule>
  </conditionalFormatting>
  <conditionalFormatting sqref="AS12:AS13">
    <cfRule type="dataBar" priority="40">
      <dataBar>
        <cfvo type="min"/>
        <cfvo type="max"/>
        <color rgb="FFD6007B"/>
      </dataBar>
      <extLst>
        <ext xmlns:x14="http://schemas.microsoft.com/office/spreadsheetml/2009/9/main" uri="{B025F937-C7B1-47D3-B67F-A62EFF666E3E}">
          <x14:id>{EE610725-FCEB-4794-BDDB-04C18A109740}</x14:id>
        </ext>
      </extLst>
    </cfRule>
    <cfRule type="dataBar" priority="332">
      <dataBar>
        <cfvo type="min"/>
        <cfvo type="max"/>
        <color rgb="FFD6007B"/>
      </dataBar>
      <extLst>
        <ext xmlns:x14="http://schemas.microsoft.com/office/spreadsheetml/2009/9/main" uri="{B025F937-C7B1-47D3-B67F-A62EFF666E3E}">
          <x14:id>{F6299CBA-5346-47AF-B74F-8C9975B2FEAB}</x14:id>
        </ext>
      </extLst>
    </cfRule>
  </conditionalFormatting>
  <conditionalFormatting sqref="AS15:AS16">
    <cfRule type="dataBar" priority="39">
      <dataBar>
        <cfvo type="min"/>
        <cfvo type="max"/>
        <color rgb="FFD6007B"/>
      </dataBar>
      <extLst>
        <ext xmlns:x14="http://schemas.microsoft.com/office/spreadsheetml/2009/9/main" uri="{B025F937-C7B1-47D3-B67F-A62EFF666E3E}">
          <x14:id>{32E010A0-15E2-41F1-BCA2-6182C4112E9A}</x14:id>
        </ext>
      </extLst>
    </cfRule>
    <cfRule type="dataBar" priority="331">
      <dataBar>
        <cfvo type="min"/>
        <cfvo type="max"/>
        <color rgb="FFD6007B"/>
      </dataBar>
      <extLst>
        <ext xmlns:x14="http://schemas.microsoft.com/office/spreadsheetml/2009/9/main" uri="{B025F937-C7B1-47D3-B67F-A62EFF666E3E}">
          <x14:id>{AB078729-A4C4-4230-9F68-174F12217BC5}</x14:id>
        </ext>
      </extLst>
    </cfRule>
  </conditionalFormatting>
  <conditionalFormatting sqref="AS18:AS19">
    <cfRule type="dataBar" priority="38">
      <dataBar>
        <cfvo type="min"/>
        <cfvo type="max"/>
        <color rgb="FFD6007B"/>
      </dataBar>
      <extLst>
        <ext xmlns:x14="http://schemas.microsoft.com/office/spreadsheetml/2009/9/main" uri="{B025F937-C7B1-47D3-B67F-A62EFF666E3E}">
          <x14:id>{67C231DF-9502-4D24-B339-7CEAC4E50199}</x14:id>
        </ext>
      </extLst>
    </cfRule>
    <cfRule type="dataBar" priority="330">
      <dataBar>
        <cfvo type="min"/>
        <cfvo type="max"/>
        <color rgb="FFD6007B"/>
      </dataBar>
      <extLst>
        <ext xmlns:x14="http://schemas.microsoft.com/office/spreadsheetml/2009/9/main" uri="{B025F937-C7B1-47D3-B67F-A62EFF666E3E}">
          <x14:id>{6F647E26-8B6F-489C-A168-A5CCAAC33AF3}</x14:id>
        </ext>
      </extLst>
    </cfRule>
  </conditionalFormatting>
  <conditionalFormatting sqref="AS21:AS22">
    <cfRule type="dataBar" priority="37">
      <dataBar>
        <cfvo type="min"/>
        <cfvo type="max"/>
        <color rgb="FFD6007B"/>
      </dataBar>
      <extLst>
        <ext xmlns:x14="http://schemas.microsoft.com/office/spreadsheetml/2009/9/main" uri="{B025F937-C7B1-47D3-B67F-A62EFF666E3E}">
          <x14:id>{B0BC6876-69E9-4EEC-8171-F1B79EA2B2C7}</x14:id>
        </ext>
      </extLst>
    </cfRule>
    <cfRule type="dataBar" priority="329">
      <dataBar>
        <cfvo type="min"/>
        <cfvo type="max"/>
        <color rgb="FFD6007B"/>
      </dataBar>
      <extLst>
        <ext xmlns:x14="http://schemas.microsoft.com/office/spreadsheetml/2009/9/main" uri="{B025F937-C7B1-47D3-B67F-A62EFF666E3E}">
          <x14:id>{5EE27D0D-0D56-42B6-BAF0-ADA1D1F8B5CC}</x14:id>
        </ext>
      </extLst>
    </cfRule>
  </conditionalFormatting>
  <conditionalFormatting sqref="AS24:AS25">
    <cfRule type="dataBar" priority="35">
      <dataBar>
        <cfvo type="min"/>
        <cfvo type="max"/>
        <color rgb="FFD6007B"/>
      </dataBar>
      <extLst>
        <ext xmlns:x14="http://schemas.microsoft.com/office/spreadsheetml/2009/9/main" uri="{B025F937-C7B1-47D3-B67F-A62EFF666E3E}">
          <x14:id>{9D485155-616D-4693-99E3-10CA56B02BE2}</x14:id>
        </ext>
      </extLst>
    </cfRule>
    <cfRule type="dataBar" priority="36">
      <dataBar>
        <cfvo type="min"/>
        <cfvo type="max"/>
        <color rgb="FFD6007B"/>
      </dataBar>
      <extLst>
        <ext xmlns:x14="http://schemas.microsoft.com/office/spreadsheetml/2009/9/main" uri="{B025F937-C7B1-47D3-B67F-A62EFF666E3E}">
          <x14:id>{4EFA4032-C0D2-42FC-972B-D3B53D38D8F8}</x14:id>
        </ext>
      </extLst>
    </cfRule>
  </conditionalFormatting>
  <conditionalFormatting sqref="AU9:AU10">
    <cfRule type="dataBar" priority="426">
      <dataBar>
        <cfvo type="min"/>
        <cfvo type="max"/>
        <color rgb="FFD6007B"/>
      </dataBar>
      <extLst>
        <ext xmlns:x14="http://schemas.microsoft.com/office/spreadsheetml/2009/9/main" uri="{B025F937-C7B1-47D3-B67F-A62EFF666E3E}">
          <x14:id>{B2609F5A-B452-4105-888E-1623B1D30E6C}</x14:id>
        </ext>
      </extLst>
    </cfRule>
  </conditionalFormatting>
  <conditionalFormatting sqref="AU9:AU22">
    <cfRule type="dataBar" priority="425">
      <dataBar>
        <cfvo type="min"/>
        <cfvo type="max"/>
        <color rgb="FFD6007B"/>
      </dataBar>
      <extLst>
        <ext xmlns:x14="http://schemas.microsoft.com/office/spreadsheetml/2009/9/main" uri="{B025F937-C7B1-47D3-B67F-A62EFF666E3E}">
          <x14:id>{529CE80A-A1C2-4D3F-A64D-9AC184D583C6}</x14:id>
        </ext>
      </extLst>
    </cfRule>
  </conditionalFormatting>
  <conditionalFormatting sqref="AU17 AU11 AU14 AU20">
    <cfRule type="dataBar" priority="427">
      <dataBar>
        <cfvo type="min"/>
        <cfvo type="max"/>
        <color rgb="FFD6007B"/>
      </dataBar>
      <extLst>
        <ext xmlns:x14="http://schemas.microsoft.com/office/spreadsheetml/2009/9/main" uri="{B025F937-C7B1-47D3-B67F-A62EFF666E3E}">
          <x14:id>{46995682-01F8-499A-B0DA-CBE7B2BBA423}</x14:id>
        </ext>
      </extLst>
    </cfRule>
  </conditionalFormatting>
  <conditionalFormatting sqref="AU12:AU13">
    <cfRule type="dataBar" priority="34">
      <dataBar>
        <cfvo type="min"/>
        <cfvo type="max"/>
        <color rgb="FFD6007B"/>
      </dataBar>
      <extLst>
        <ext xmlns:x14="http://schemas.microsoft.com/office/spreadsheetml/2009/9/main" uri="{B025F937-C7B1-47D3-B67F-A62EFF666E3E}">
          <x14:id>{8D245BCC-ECCC-46EE-A25A-66F0D45F764E}</x14:id>
        </ext>
      </extLst>
    </cfRule>
    <cfRule type="dataBar" priority="328">
      <dataBar>
        <cfvo type="min"/>
        <cfvo type="max"/>
        <color rgb="FFD6007B"/>
      </dataBar>
      <extLst>
        <ext xmlns:x14="http://schemas.microsoft.com/office/spreadsheetml/2009/9/main" uri="{B025F937-C7B1-47D3-B67F-A62EFF666E3E}">
          <x14:id>{CD252D28-DEAA-4C2B-A3A1-06B36B3F1E65}</x14:id>
        </ext>
      </extLst>
    </cfRule>
  </conditionalFormatting>
  <conditionalFormatting sqref="AU15:AU16">
    <cfRule type="dataBar" priority="33">
      <dataBar>
        <cfvo type="min"/>
        <cfvo type="max"/>
        <color rgb="FFD6007B"/>
      </dataBar>
      <extLst>
        <ext xmlns:x14="http://schemas.microsoft.com/office/spreadsheetml/2009/9/main" uri="{B025F937-C7B1-47D3-B67F-A62EFF666E3E}">
          <x14:id>{E1DCDC79-8F14-4A24-AA00-AEEE07F09D1F}</x14:id>
        </ext>
      </extLst>
    </cfRule>
    <cfRule type="dataBar" priority="327">
      <dataBar>
        <cfvo type="min"/>
        <cfvo type="max"/>
        <color rgb="FFD6007B"/>
      </dataBar>
      <extLst>
        <ext xmlns:x14="http://schemas.microsoft.com/office/spreadsheetml/2009/9/main" uri="{B025F937-C7B1-47D3-B67F-A62EFF666E3E}">
          <x14:id>{7A2291FF-FF53-422D-9969-D82C4639C77C}</x14:id>
        </ext>
      </extLst>
    </cfRule>
  </conditionalFormatting>
  <conditionalFormatting sqref="AU18:AU19">
    <cfRule type="dataBar" priority="32">
      <dataBar>
        <cfvo type="min"/>
        <cfvo type="max"/>
        <color rgb="FFD6007B"/>
      </dataBar>
      <extLst>
        <ext xmlns:x14="http://schemas.microsoft.com/office/spreadsheetml/2009/9/main" uri="{B025F937-C7B1-47D3-B67F-A62EFF666E3E}">
          <x14:id>{6D1687A4-77BC-44EB-8F4A-5A76FBD7E2A2}</x14:id>
        </ext>
      </extLst>
    </cfRule>
    <cfRule type="dataBar" priority="326">
      <dataBar>
        <cfvo type="min"/>
        <cfvo type="max"/>
        <color rgb="FFD6007B"/>
      </dataBar>
      <extLst>
        <ext xmlns:x14="http://schemas.microsoft.com/office/spreadsheetml/2009/9/main" uri="{B025F937-C7B1-47D3-B67F-A62EFF666E3E}">
          <x14:id>{DEFF9D98-2013-4DDA-9ABA-1171996955CE}</x14:id>
        </ext>
      </extLst>
    </cfRule>
  </conditionalFormatting>
  <conditionalFormatting sqref="AU21:AU22">
    <cfRule type="dataBar" priority="31">
      <dataBar>
        <cfvo type="min"/>
        <cfvo type="max"/>
        <color rgb="FFD6007B"/>
      </dataBar>
      <extLst>
        <ext xmlns:x14="http://schemas.microsoft.com/office/spreadsheetml/2009/9/main" uri="{B025F937-C7B1-47D3-B67F-A62EFF666E3E}">
          <x14:id>{BC30F5F0-9A22-455B-B113-C5790E041E9A}</x14:id>
        </ext>
      </extLst>
    </cfRule>
    <cfRule type="dataBar" priority="325">
      <dataBar>
        <cfvo type="min"/>
        <cfvo type="max"/>
        <color rgb="FFD6007B"/>
      </dataBar>
      <extLst>
        <ext xmlns:x14="http://schemas.microsoft.com/office/spreadsheetml/2009/9/main" uri="{B025F937-C7B1-47D3-B67F-A62EFF666E3E}">
          <x14:id>{774CF1FF-009E-4415-9888-271A7C26C1E0}</x14:id>
        </ext>
      </extLst>
    </cfRule>
  </conditionalFormatting>
  <conditionalFormatting sqref="AU24:AU25">
    <cfRule type="dataBar" priority="29">
      <dataBar>
        <cfvo type="min"/>
        <cfvo type="max"/>
        <color rgb="FFD6007B"/>
      </dataBar>
      <extLst>
        <ext xmlns:x14="http://schemas.microsoft.com/office/spreadsheetml/2009/9/main" uri="{B025F937-C7B1-47D3-B67F-A62EFF666E3E}">
          <x14:id>{08793234-8541-424A-9BCB-5528EC84C432}</x14:id>
        </ext>
      </extLst>
    </cfRule>
    <cfRule type="dataBar" priority="30">
      <dataBar>
        <cfvo type="min"/>
        <cfvo type="max"/>
        <color rgb="FFD6007B"/>
      </dataBar>
      <extLst>
        <ext xmlns:x14="http://schemas.microsoft.com/office/spreadsheetml/2009/9/main" uri="{B025F937-C7B1-47D3-B67F-A62EFF666E3E}">
          <x14:id>{2D3B5BDA-1B9D-4B15-82C1-0E809CD6CB77}</x14:id>
        </ext>
      </extLst>
    </cfRule>
  </conditionalFormatting>
  <conditionalFormatting sqref="AW9:AW10">
    <cfRule type="dataBar" priority="423">
      <dataBar>
        <cfvo type="min"/>
        <cfvo type="max"/>
        <color rgb="FFD6007B"/>
      </dataBar>
      <extLst>
        <ext xmlns:x14="http://schemas.microsoft.com/office/spreadsheetml/2009/9/main" uri="{B025F937-C7B1-47D3-B67F-A62EFF666E3E}">
          <x14:id>{A0E50BF3-1C14-4845-AD04-3B36C8ABDBC1}</x14:id>
        </ext>
      </extLst>
    </cfRule>
  </conditionalFormatting>
  <conditionalFormatting sqref="AW9:AW22">
    <cfRule type="dataBar" priority="422">
      <dataBar>
        <cfvo type="min"/>
        <cfvo type="max"/>
        <color rgb="FFD6007B"/>
      </dataBar>
      <extLst>
        <ext xmlns:x14="http://schemas.microsoft.com/office/spreadsheetml/2009/9/main" uri="{B025F937-C7B1-47D3-B67F-A62EFF666E3E}">
          <x14:id>{B2E3B13F-040F-4FD0-AE99-A4FA1C0B7E67}</x14:id>
        </ext>
      </extLst>
    </cfRule>
  </conditionalFormatting>
  <conditionalFormatting sqref="AW17 AW11 AW14 AW20">
    <cfRule type="dataBar" priority="424">
      <dataBar>
        <cfvo type="min"/>
        <cfvo type="max"/>
        <color rgb="FFD6007B"/>
      </dataBar>
      <extLst>
        <ext xmlns:x14="http://schemas.microsoft.com/office/spreadsheetml/2009/9/main" uri="{B025F937-C7B1-47D3-B67F-A62EFF666E3E}">
          <x14:id>{FB5D3A0B-88FB-43CD-B944-7AC87DC02833}</x14:id>
        </ext>
      </extLst>
    </cfRule>
  </conditionalFormatting>
  <conditionalFormatting sqref="AW12:AW13">
    <cfRule type="dataBar" priority="195">
      <dataBar>
        <cfvo type="min"/>
        <cfvo type="max"/>
        <color rgb="FFD6007B"/>
      </dataBar>
      <extLst>
        <ext xmlns:x14="http://schemas.microsoft.com/office/spreadsheetml/2009/9/main" uri="{B025F937-C7B1-47D3-B67F-A62EFF666E3E}">
          <x14:id>{D4BAC63F-4B02-476A-98A2-6C20053CF6A5}</x14:id>
        </ext>
      </extLst>
    </cfRule>
    <cfRule type="dataBar" priority="324">
      <dataBar>
        <cfvo type="min"/>
        <cfvo type="max"/>
        <color rgb="FFD6007B"/>
      </dataBar>
      <extLst>
        <ext xmlns:x14="http://schemas.microsoft.com/office/spreadsheetml/2009/9/main" uri="{B025F937-C7B1-47D3-B67F-A62EFF666E3E}">
          <x14:id>{E8427E2B-BE7F-449B-95E9-3B3232D0E408}</x14:id>
        </ext>
      </extLst>
    </cfRule>
  </conditionalFormatting>
  <conditionalFormatting sqref="AW15:AW16">
    <cfRule type="dataBar" priority="194">
      <dataBar>
        <cfvo type="min"/>
        <cfvo type="max"/>
        <color rgb="FFD6007B"/>
      </dataBar>
      <extLst>
        <ext xmlns:x14="http://schemas.microsoft.com/office/spreadsheetml/2009/9/main" uri="{B025F937-C7B1-47D3-B67F-A62EFF666E3E}">
          <x14:id>{D71B7605-28CA-41F6-A15A-5833A79EFEB6}</x14:id>
        </ext>
      </extLst>
    </cfRule>
    <cfRule type="dataBar" priority="323">
      <dataBar>
        <cfvo type="min"/>
        <cfvo type="max"/>
        <color rgb="FFD6007B"/>
      </dataBar>
      <extLst>
        <ext xmlns:x14="http://schemas.microsoft.com/office/spreadsheetml/2009/9/main" uri="{B025F937-C7B1-47D3-B67F-A62EFF666E3E}">
          <x14:id>{0C20E3FA-439B-4FD7-82FC-C2872A07F6B4}</x14:id>
        </ext>
      </extLst>
    </cfRule>
  </conditionalFormatting>
  <conditionalFormatting sqref="AW18:AW19 AW15:AW16">
    <cfRule type="dataBar" priority="193">
      <dataBar>
        <cfvo type="min"/>
        <cfvo type="max"/>
        <color rgb="FFD6007B"/>
      </dataBar>
      <extLst>
        <ext xmlns:x14="http://schemas.microsoft.com/office/spreadsheetml/2009/9/main" uri="{B025F937-C7B1-47D3-B67F-A62EFF666E3E}">
          <x14:id>{3FF836EC-B63B-4D4C-B5FA-F3D0318FEDBC}</x14:id>
        </ext>
      </extLst>
    </cfRule>
  </conditionalFormatting>
  <conditionalFormatting sqref="AW18:AW19">
    <cfRule type="dataBar" priority="322">
      <dataBar>
        <cfvo type="min"/>
        <cfvo type="max"/>
        <color rgb="FFD6007B"/>
      </dataBar>
      <extLst>
        <ext xmlns:x14="http://schemas.microsoft.com/office/spreadsheetml/2009/9/main" uri="{B025F937-C7B1-47D3-B67F-A62EFF666E3E}">
          <x14:id>{2871333E-189F-42CE-B36A-09A392B0AB74}</x14:id>
        </ext>
      </extLst>
    </cfRule>
  </conditionalFormatting>
  <conditionalFormatting sqref="AW21:AW22">
    <cfRule type="dataBar" priority="192">
      <dataBar>
        <cfvo type="min"/>
        <cfvo type="max"/>
        <color rgb="FFD6007B"/>
      </dataBar>
      <extLst>
        <ext xmlns:x14="http://schemas.microsoft.com/office/spreadsheetml/2009/9/main" uri="{B025F937-C7B1-47D3-B67F-A62EFF666E3E}">
          <x14:id>{88428232-A988-41E4-AB79-570C89961447}</x14:id>
        </ext>
      </extLst>
    </cfRule>
    <cfRule type="dataBar" priority="321">
      <dataBar>
        <cfvo type="min"/>
        <cfvo type="max"/>
        <color rgb="FFD6007B"/>
      </dataBar>
      <extLst>
        <ext xmlns:x14="http://schemas.microsoft.com/office/spreadsheetml/2009/9/main" uri="{B025F937-C7B1-47D3-B67F-A62EFF666E3E}">
          <x14:id>{1AE575A0-21B9-469F-9EEA-CF8325ABB05F}</x14:id>
        </ext>
      </extLst>
    </cfRule>
  </conditionalFormatting>
  <conditionalFormatting sqref="AW24:AW25">
    <cfRule type="dataBar" priority="190">
      <dataBar>
        <cfvo type="min"/>
        <cfvo type="max"/>
        <color rgb="FFD6007B"/>
      </dataBar>
      <extLst>
        <ext xmlns:x14="http://schemas.microsoft.com/office/spreadsheetml/2009/9/main" uri="{B025F937-C7B1-47D3-B67F-A62EFF666E3E}">
          <x14:id>{565AFB36-437F-4643-BDDC-B8D7B3D3B920}</x14:id>
        </ext>
      </extLst>
    </cfRule>
    <cfRule type="dataBar" priority="191">
      <dataBar>
        <cfvo type="min"/>
        <cfvo type="max"/>
        <color rgb="FFD6007B"/>
      </dataBar>
      <extLst>
        <ext xmlns:x14="http://schemas.microsoft.com/office/spreadsheetml/2009/9/main" uri="{B025F937-C7B1-47D3-B67F-A62EFF666E3E}">
          <x14:id>{746CC53C-748F-4C7A-B90C-5DEC2053161F}</x14:id>
        </ext>
      </extLst>
    </cfRule>
  </conditionalFormatting>
  <conditionalFormatting sqref="AY9:AY10">
    <cfRule type="dataBar" priority="420">
      <dataBar>
        <cfvo type="min"/>
        <cfvo type="max"/>
        <color rgb="FFD6007B"/>
      </dataBar>
      <extLst>
        <ext xmlns:x14="http://schemas.microsoft.com/office/spreadsheetml/2009/9/main" uri="{B025F937-C7B1-47D3-B67F-A62EFF666E3E}">
          <x14:id>{A40096EB-C43B-49D6-B312-7FA4708B8A7D}</x14:id>
        </ext>
      </extLst>
    </cfRule>
  </conditionalFormatting>
  <conditionalFormatting sqref="AY9:AY22">
    <cfRule type="dataBar" priority="419">
      <dataBar>
        <cfvo type="min"/>
        <cfvo type="max"/>
        <color rgb="FFD6007B"/>
      </dataBar>
      <extLst>
        <ext xmlns:x14="http://schemas.microsoft.com/office/spreadsheetml/2009/9/main" uri="{B025F937-C7B1-47D3-B67F-A62EFF666E3E}">
          <x14:id>{DC034847-C161-4718-85BE-AE5E4BFCCC03}</x14:id>
        </ext>
      </extLst>
    </cfRule>
  </conditionalFormatting>
  <conditionalFormatting sqref="AY17 AY11 AY14 AY20">
    <cfRule type="dataBar" priority="421">
      <dataBar>
        <cfvo type="min"/>
        <cfvo type="max"/>
        <color rgb="FFD6007B"/>
      </dataBar>
      <extLst>
        <ext xmlns:x14="http://schemas.microsoft.com/office/spreadsheetml/2009/9/main" uri="{B025F937-C7B1-47D3-B67F-A62EFF666E3E}">
          <x14:id>{50BB9483-A9C7-414E-8658-CAE49A37E154}</x14:id>
        </ext>
      </extLst>
    </cfRule>
  </conditionalFormatting>
  <conditionalFormatting sqref="AY12:AY13">
    <cfRule type="dataBar" priority="189">
      <dataBar>
        <cfvo type="min"/>
        <cfvo type="max"/>
        <color rgb="FFD6007B"/>
      </dataBar>
      <extLst>
        <ext xmlns:x14="http://schemas.microsoft.com/office/spreadsheetml/2009/9/main" uri="{B025F937-C7B1-47D3-B67F-A62EFF666E3E}">
          <x14:id>{57966715-9E2B-492D-94A0-EF067CD3E200}</x14:id>
        </ext>
      </extLst>
    </cfRule>
    <cfRule type="dataBar" priority="320">
      <dataBar>
        <cfvo type="min"/>
        <cfvo type="max"/>
        <color rgb="FFD6007B"/>
      </dataBar>
      <extLst>
        <ext xmlns:x14="http://schemas.microsoft.com/office/spreadsheetml/2009/9/main" uri="{B025F937-C7B1-47D3-B67F-A62EFF666E3E}">
          <x14:id>{69BF0FDD-CE65-4C14-9CE8-0E174B28D480}</x14:id>
        </ext>
      </extLst>
    </cfRule>
  </conditionalFormatting>
  <conditionalFormatting sqref="AY15:AY16">
    <cfRule type="dataBar" priority="188">
      <dataBar>
        <cfvo type="min"/>
        <cfvo type="max"/>
        <color rgb="FFD6007B"/>
      </dataBar>
      <extLst>
        <ext xmlns:x14="http://schemas.microsoft.com/office/spreadsheetml/2009/9/main" uri="{B025F937-C7B1-47D3-B67F-A62EFF666E3E}">
          <x14:id>{EBE3A671-F5E1-49FF-A9C3-785E75CE1370}</x14:id>
        </ext>
      </extLst>
    </cfRule>
    <cfRule type="dataBar" priority="319">
      <dataBar>
        <cfvo type="min"/>
        <cfvo type="max"/>
        <color rgb="FFD6007B"/>
      </dataBar>
      <extLst>
        <ext xmlns:x14="http://schemas.microsoft.com/office/spreadsheetml/2009/9/main" uri="{B025F937-C7B1-47D3-B67F-A62EFF666E3E}">
          <x14:id>{A98CDCF6-2B04-4AB3-8BF0-491CABD7214D}</x14:id>
        </ext>
      </extLst>
    </cfRule>
  </conditionalFormatting>
  <conditionalFormatting sqref="AY18:AY19">
    <cfRule type="dataBar" priority="187">
      <dataBar>
        <cfvo type="min"/>
        <cfvo type="max"/>
        <color rgb="FFD6007B"/>
      </dataBar>
      <extLst>
        <ext xmlns:x14="http://schemas.microsoft.com/office/spreadsheetml/2009/9/main" uri="{B025F937-C7B1-47D3-B67F-A62EFF666E3E}">
          <x14:id>{4325284A-6555-4BFB-92A2-CC33F7DE9A3E}</x14:id>
        </ext>
      </extLst>
    </cfRule>
    <cfRule type="dataBar" priority="318">
      <dataBar>
        <cfvo type="min"/>
        <cfvo type="max"/>
        <color rgb="FFD6007B"/>
      </dataBar>
      <extLst>
        <ext xmlns:x14="http://schemas.microsoft.com/office/spreadsheetml/2009/9/main" uri="{B025F937-C7B1-47D3-B67F-A62EFF666E3E}">
          <x14:id>{51A18A5E-0FDC-4495-A5FE-8D64AF29B1CC}</x14:id>
        </ext>
      </extLst>
    </cfRule>
  </conditionalFormatting>
  <conditionalFormatting sqref="AY21:AY22">
    <cfRule type="dataBar" priority="186">
      <dataBar>
        <cfvo type="min"/>
        <cfvo type="max"/>
        <color rgb="FFD6007B"/>
      </dataBar>
      <extLst>
        <ext xmlns:x14="http://schemas.microsoft.com/office/spreadsheetml/2009/9/main" uri="{B025F937-C7B1-47D3-B67F-A62EFF666E3E}">
          <x14:id>{49F1446C-0B9D-47E2-B827-5916DFDDC334}</x14:id>
        </ext>
      </extLst>
    </cfRule>
    <cfRule type="dataBar" priority="317">
      <dataBar>
        <cfvo type="min"/>
        <cfvo type="max"/>
        <color rgb="FFD6007B"/>
      </dataBar>
      <extLst>
        <ext xmlns:x14="http://schemas.microsoft.com/office/spreadsheetml/2009/9/main" uri="{B025F937-C7B1-47D3-B67F-A62EFF666E3E}">
          <x14:id>{53949D0F-1282-42B4-9E02-591EBB04349D}</x14:id>
        </ext>
      </extLst>
    </cfRule>
  </conditionalFormatting>
  <conditionalFormatting sqref="AY24:AY25">
    <cfRule type="dataBar" priority="184">
      <dataBar>
        <cfvo type="min"/>
        <cfvo type="max"/>
        <color rgb="FFD6007B"/>
      </dataBar>
      <extLst>
        <ext xmlns:x14="http://schemas.microsoft.com/office/spreadsheetml/2009/9/main" uri="{B025F937-C7B1-47D3-B67F-A62EFF666E3E}">
          <x14:id>{F9C1BBA7-60E4-4F8A-99E1-273D6D6F5327}</x14:id>
        </ext>
      </extLst>
    </cfRule>
    <cfRule type="dataBar" priority="185">
      <dataBar>
        <cfvo type="min"/>
        <cfvo type="max"/>
        <color rgb="FFD6007B"/>
      </dataBar>
      <extLst>
        <ext xmlns:x14="http://schemas.microsoft.com/office/spreadsheetml/2009/9/main" uri="{B025F937-C7B1-47D3-B67F-A62EFF666E3E}">
          <x14:id>{7E38F0D0-CFD2-4BB5-AB4E-41EDD545B593}</x14:id>
        </ext>
      </extLst>
    </cfRule>
  </conditionalFormatting>
  <conditionalFormatting sqref="BA9:BA10">
    <cfRule type="dataBar" priority="417">
      <dataBar>
        <cfvo type="min"/>
        <cfvo type="max"/>
        <color rgb="FFD6007B"/>
      </dataBar>
      <extLst>
        <ext xmlns:x14="http://schemas.microsoft.com/office/spreadsheetml/2009/9/main" uri="{B025F937-C7B1-47D3-B67F-A62EFF666E3E}">
          <x14:id>{C80469DB-DA48-4C5B-97A6-0C93AA96D0E7}</x14:id>
        </ext>
      </extLst>
    </cfRule>
  </conditionalFormatting>
  <conditionalFormatting sqref="BA9:BA22">
    <cfRule type="dataBar" priority="416">
      <dataBar>
        <cfvo type="min"/>
        <cfvo type="max"/>
        <color rgb="FFD6007B"/>
      </dataBar>
      <extLst>
        <ext xmlns:x14="http://schemas.microsoft.com/office/spreadsheetml/2009/9/main" uri="{B025F937-C7B1-47D3-B67F-A62EFF666E3E}">
          <x14:id>{5587837D-0614-4DB6-B06F-4E3EE50F5BA7}</x14:id>
        </ext>
      </extLst>
    </cfRule>
  </conditionalFormatting>
  <conditionalFormatting sqref="BA12:BA13">
    <cfRule type="dataBar" priority="183">
      <dataBar>
        <cfvo type="min"/>
        <cfvo type="max"/>
        <color rgb="FFD6007B"/>
      </dataBar>
      <extLst>
        <ext xmlns:x14="http://schemas.microsoft.com/office/spreadsheetml/2009/9/main" uri="{B025F937-C7B1-47D3-B67F-A62EFF666E3E}">
          <x14:id>{6F977715-C7B6-4A15-998D-B78BCA78A117}</x14:id>
        </ext>
      </extLst>
    </cfRule>
    <cfRule type="dataBar" priority="316">
      <dataBar>
        <cfvo type="min"/>
        <cfvo type="max"/>
        <color rgb="FFD6007B"/>
      </dataBar>
      <extLst>
        <ext xmlns:x14="http://schemas.microsoft.com/office/spreadsheetml/2009/9/main" uri="{B025F937-C7B1-47D3-B67F-A62EFF666E3E}">
          <x14:id>{85ED789B-9BB5-4B48-9CAC-3F6AD1E89B04}</x14:id>
        </ext>
      </extLst>
    </cfRule>
  </conditionalFormatting>
  <conditionalFormatting sqref="BA15:BA16">
    <cfRule type="dataBar" priority="182">
      <dataBar>
        <cfvo type="min"/>
        <cfvo type="max"/>
        <color rgb="FFD6007B"/>
      </dataBar>
      <extLst>
        <ext xmlns:x14="http://schemas.microsoft.com/office/spreadsheetml/2009/9/main" uri="{B025F937-C7B1-47D3-B67F-A62EFF666E3E}">
          <x14:id>{5DABC25C-46C4-49E4-9E4C-52F8D7707486}</x14:id>
        </ext>
      </extLst>
    </cfRule>
    <cfRule type="dataBar" priority="315">
      <dataBar>
        <cfvo type="min"/>
        <cfvo type="max"/>
        <color rgb="FFD6007B"/>
      </dataBar>
      <extLst>
        <ext xmlns:x14="http://schemas.microsoft.com/office/spreadsheetml/2009/9/main" uri="{B025F937-C7B1-47D3-B67F-A62EFF666E3E}">
          <x14:id>{31CF4868-4BB1-48CB-B48B-32824EC4E4E9}</x14:id>
        </ext>
      </extLst>
    </cfRule>
  </conditionalFormatting>
  <conditionalFormatting sqref="BA17 BA11 BA14 BA20">
    <cfRule type="dataBar" priority="418">
      <dataBar>
        <cfvo type="min"/>
        <cfvo type="max"/>
        <color rgb="FFD6007B"/>
      </dataBar>
      <extLst>
        <ext xmlns:x14="http://schemas.microsoft.com/office/spreadsheetml/2009/9/main" uri="{B025F937-C7B1-47D3-B67F-A62EFF666E3E}">
          <x14:id>{3A2DA210-3D7D-41B8-8F85-12D91FB7B24C}</x14:id>
        </ext>
      </extLst>
    </cfRule>
  </conditionalFormatting>
  <conditionalFormatting sqref="BA18:BA19">
    <cfRule type="dataBar" priority="181">
      <dataBar>
        <cfvo type="min"/>
        <cfvo type="max"/>
        <color rgb="FFD6007B"/>
      </dataBar>
      <extLst>
        <ext xmlns:x14="http://schemas.microsoft.com/office/spreadsheetml/2009/9/main" uri="{B025F937-C7B1-47D3-B67F-A62EFF666E3E}">
          <x14:id>{F52EA5AB-C18C-4AA0-9AB3-B97F0F09F6DB}</x14:id>
        </ext>
      </extLst>
    </cfRule>
    <cfRule type="dataBar" priority="314">
      <dataBar>
        <cfvo type="min"/>
        <cfvo type="max"/>
        <color rgb="FFD6007B"/>
      </dataBar>
      <extLst>
        <ext xmlns:x14="http://schemas.microsoft.com/office/spreadsheetml/2009/9/main" uri="{B025F937-C7B1-47D3-B67F-A62EFF666E3E}">
          <x14:id>{B95AB38A-C9B8-4C44-9046-8FE01914C665}</x14:id>
        </ext>
      </extLst>
    </cfRule>
  </conditionalFormatting>
  <conditionalFormatting sqref="BA21:BA22">
    <cfRule type="dataBar" priority="180">
      <dataBar>
        <cfvo type="min"/>
        <cfvo type="max"/>
        <color rgb="FFD6007B"/>
      </dataBar>
      <extLst>
        <ext xmlns:x14="http://schemas.microsoft.com/office/spreadsheetml/2009/9/main" uri="{B025F937-C7B1-47D3-B67F-A62EFF666E3E}">
          <x14:id>{56875940-979B-4894-91FC-4373231C9A4B}</x14:id>
        </ext>
      </extLst>
    </cfRule>
    <cfRule type="dataBar" priority="313">
      <dataBar>
        <cfvo type="min"/>
        <cfvo type="max"/>
        <color rgb="FFD6007B"/>
      </dataBar>
      <extLst>
        <ext xmlns:x14="http://schemas.microsoft.com/office/spreadsheetml/2009/9/main" uri="{B025F937-C7B1-47D3-B67F-A62EFF666E3E}">
          <x14:id>{CEE13FE2-75CD-44A9-8081-27C741162FCE}</x14:id>
        </ext>
      </extLst>
    </cfRule>
  </conditionalFormatting>
  <conditionalFormatting sqref="BA24:BA25">
    <cfRule type="dataBar" priority="178">
      <dataBar>
        <cfvo type="min"/>
        <cfvo type="max"/>
        <color rgb="FFD6007B"/>
      </dataBar>
      <extLst>
        <ext xmlns:x14="http://schemas.microsoft.com/office/spreadsheetml/2009/9/main" uri="{B025F937-C7B1-47D3-B67F-A62EFF666E3E}">
          <x14:id>{C14B8D78-1B39-47B5-BCF9-3F40AFA134E6}</x14:id>
        </ext>
      </extLst>
    </cfRule>
    <cfRule type="dataBar" priority="179">
      <dataBar>
        <cfvo type="min"/>
        <cfvo type="max"/>
        <color rgb="FFD6007B"/>
      </dataBar>
      <extLst>
        <ext xmlns:x14="http://schemas.microsoft.com/office/spreadsheetml/2009/9/main" uri="{B025F937-C7B1-47D3-B67F-A62EFF666E3E}">
          <x14:id>{4915A0FD-CF0B-413A-A652-C4951A0788EB}</x14:id>
        </ext>
      </extLst>
    </cfRule>
  </conditionalFormatting>
  <conditionalFormatting sqref="BC9:BC10 BG9:BG10 BK9:BK10 BI9:BI10 BM9:BM10 BO9:BO10 BQ9:BQ10 BS9:BS10 BU9:BU10 BY9:BY10 CA9:CA10 CC9:CC10 CE9:CE10 CG9:CG10 CI9:CI10 BE9:BE10 BW9:BW10">
    <cfRule type="dataBar" priority="801">
      <dataBar>
        <cfvo type="min"/>
        <cfvo type="max"/>
        <color rgb="FFD6007B"/>
      </dataBar>
      <extLst>
        <ext xmlns:x14="http://schemas.microsoft.com/office/spreadsheetml/2009/9/main" uri="{B025F937-C7B1-47D3-B67F-A62EFF666E3E}">
          <x14:id>{5BF3CD0E-D325-43B6-9E68-4CDA78FF4D26}</x14:id>
        </ext>
      </extLst>
    </cfRule>
  </conditionalFormatting>
  <conditionalFormatting sqref="BC9:BC22 BE9:BE22 BG9:BG22 BI9:BI22 BM9:BM22 BO9:BO22 BQ9:BQ22 BS9:BS22 BU9:BU22 BW9:BW22 BY9:BY22 CA9:CA22 CC9:CC22 CE9:CE22 CG9:CG22 CI9:CI22 BK9:BK22">
    <cfRule type="dataBar" priority="818">
      <dataBar>
        <cfvo type="min"/>
        <cfvo type="max"/>
        <color rgb="FFD6007B"/>
      </dataBar>
      <extLst>
        <ext xmlns:x14="http://schemas.microsoft.com/office/spreadsheetml/2009/9/main" uri="{B025F937-C7B1-47D3-B67F-A62EFF666E3E}">
          <x14:id>{5C83DC14-F27F-4A91-BC2C-27DD801AE0F5}</x14:id>
        </ext>
      </extLst>
    </cfRule>
  </conditionalFormatting>
  <conditionalFormatting sqref="BC12:BC13 BG12:BG13 BK12:BK13 BI12:BI13 BM12:BM13 BO12:BO13 BQ12:BQ13 BS12:BS13 BW12:BW13 BU12:BU13 BY12:BY13 CA12:CA13 CC12:CC13 CE12:CE13 CG12:CG13 CI12:CI13 BE12:BE13">
    <cfRule type="dataBar" priority="835">
      <dataBar>
        <cfvo type="min"/>
        <cfvo type="max"/>
        <color rgb="FFD6007B"/>
      </dataBar>
      <extLst>
        <ext xmlns:x14="http://schemas.microsoft.com/office/spreadsheetml/2009/9/main" uri="{B025F937-C7B1-47D3-B67F-A62EFF666E3E}">
          <x14:id>{390D137A-8D1F-49B6-96A3-843A34E48222}</x14:id>
        </ext>
      </extLst>
    </cfRule>
  </conditionalFormatting>
  <conditionalFormatting sqref="BC12:BC13">
    <cfRule type="dataBar" priority="177">
      <dataBar>
        <cfvo type="min"/>
        <cfvo type="max"/>
        <color rgb="FFD6007B"/>
      </dataBar>
      <extLst>
        <ext xmlns:x14="http://schemas.microsoft.com/office/spreadsheetml/2009/9/main" uri="{B025F937-C7B1-47D3-B67F-A62EFF666E3E}">
          <x14:id>{F48AF002-3E49-4113-8A0B-8E8E77509024}</x14:id>
        </ext>
      </extLst>
    </cfRule>
  </conditionalFormatting>
  <conditionalFormatting sqref="BC15:BC16 BG15:BG16 BK15:BK16 BI15:BI16 BM15:BM16 BO15:BO16 BQ15:BQ16 BS15:BS16 BW15:BW16 BU15:BU16 BY15:BY16 CA15:CA16 CC15:CC16 CE15:CE16 CG15:CG16 CI15:CI16 BE15:BE16">
    <cfRule type="dataBar" priority="852">
      <dataBar>
        <cfvo type="min"/>
        <cfvo type="max"/>
        <color rgb="FFD6007B"/>
      </dataBar>
      <extLst>
        <ext xmlns:x14="http://schemas.microsoft.com/office/spreadsheetml/2009/9/main" uri="{B025F937-C7B1-47D3-B67F-A62EFF666E3E}">
          <x14:id>{B8004E41-1195-4E64-9B99-1E6AEEDEBBE4}</x14:id>
        </ext>
      </extLst>
    </cfRule>
  </conditionalFormatting>
  <conditionalFormatting sqref="BC15:BC16">
    <cfRule type="dataBar" priority="176">
      <dataBar>
        <cfvo type="min"/>
        <cfvo type="max"/>
        <color rgb="FFD6007B"/>
      </dataBar>
      <extLst>
        <ext xmlns:x14="http://schemas.microsoft.com/office/spreadsheetml/2009/9/main" uri="{B025F937-C7B1-47D3-B67F-A62EFF666E3E}">
          <x14:id>{01844F0F-A2A3-4FC4-9EA4-1F0B7DBCFF3B}</x14:id>
        </ext>
      </extLst>
    </cfRule>
  </conditionalFormatting>
  <conditionalFormatting sqref="BC17 BC11 BC14 BC20 BG17 BK17 BG11 BK11 BG14 BK14 BG20 BK20 BI11 BM11 BI17 BM17 BI14 BM14 BI20 BM20 BO17 BO11 BO14 BO20 BQ11 BQ17 BQ14 BQ20 BS17 BW17 BS11 BW11 BS14 BW14 BS20 BW20 BU11 BY11 BU17 BY17 BU14 BY14 BU20 BY20 CA11 CC11 CE11 CA17 CC17 CE17 CA14 CC14 CE14 CA20 CC20 CE20 CG11 CG17 CG14 CG20 CI11 CI17 CI14 CI20 BE11 BE17 BE14 BE20">
    <cfRule type="dataBar" priority="733">
      <dataBar>
        <cfvo type="min"/>
        <cfvo type="max"/>
        <color rgb="FFD6007B"/>
      </dataBar>
      <extLst>
        <ext xmlns:x14="http://schemas.microsoft.com/office/spreadsheetml/2009/9/main" uri="{B025F937-C7B1-47D3-B67F-A62EFF666E3E}">
          <x14:id>{F8DA3286-8CE8-4B40-AF41-54CA18350790}</x14:id>
        </ext>
      </extLst>
    </cfRule>
  </conditionalFormatting>
  <conditionalFormatting sqref="BC18:BC19 BG18:BG19 BK18:BK19 BI18:BI19 BM18:BM19 BO18:BO19 BQ18:BQ19 BS18:BS19 BW18:BW19 BU18:BU19 BY18:BY19 CA18:CA19 CC18:CC19 CE18:CE19 CG18:CG19 CI18:CI19 BE18:BE19">
    <cfRule type="dataBar" priority="869">
      <dataBar>
        <cfvo type="min"/>
        <cfvo type="max"/>
        <color rgb="FFD6007B"/>
      </dataBar>
      <extLst>
        <ext xmlns:x14="http://schemas.microsoft.com/office/spreadsheetml/2009/9/main" uri="{B025F937-C7B1-47D3-B67F-A62EFF666E3E}">
          <x14:id>{082FB9AB-E985-4281-B8E7-53B5C38546E7}</x14:id>
        </ext>
      </extLst>
    </cfRule>
  </conditionalFormatting>
  <conditionalFormatting sqref="BC18:BC19">
    <cfRule type="dataBar" priority="175">
      <dataBar>
        <cfvo type="min"/>
        <cfvo type="max"/>
        <color rgb="FFD6007B"/>
      </dataBar>
      <extLst>
        <ext xmlns:x14="http://schemas.microsoft.com/office/spreadsheetml/2009/9/main" uri="{B025F937-C7B1-47D3-B67F-A62EFF666E3E}">
          <x14:id>{17FC96A7-3DCE-49CA-A399-E96435D6D90A}</x14:id>
        </ext>
      </extLst>
    </cfRule>
  </conditionalFormatting>
  <conditionalFormatting sqref="BC21:BC22 BG21:BG22 BK21:BK22 BI21:BI22 BM21:BM22 BO21:BO22 BQ21:BQ22 BS21:BS22 BW21:BW22 BU21:BU22 BY21:BY22 CA21:CA22 CC21:CC22 CE21:CE22 CG21:CG22 CI21:CI22 BE21:BE22">
    <cfRule type="dataBar" priority="886">
      <dataBar>
        <cfvo type="min"/>
        <cfvo type="max"/>
        <color rgb="FFD6007B"/>
      </dataBar>
      <extLst>
        <ext xmlns:x14="http://schemas.microsoft.com/office/spreadsheetml/2009/9/main" uri="{B025F937-C7B1-47D3-B67F-A62EFF666E3E}">
          <x14:id>{E1CCF2D5-D78C-4051-9E41-DC3581DA821B}</x14:id>
        </ext>
      </extLst>
    </cfRule>
  </conditionalFormatting>
  <conditionalFormatting sqref="BC21:BC22">
    <cfRule type="dataBar" priority="174">
      <dataBar>
        <cfvo type="min"/>
        <cfvo type="max"/>
        <color rgb="FFD6007B"/>
      </dataBar>
      <extLst>
        <ext xmlns:x14="http://schemas.microsoft.com/office/spreadsheetml/2009/9/main" uri="{B025F937-C7B1-47D3-B67F-A62EFF666E3E}">
          <x14:id>{3A45E8CD-C98D-449E-9F9D-0851BB8C015D}</x14:id>
        </ext>
      </extLst>
    </cfRule>
  </conditionalFormatting>
  <conditionalFormatting sqref="BC24:BC25">
    <cfRule type="dataBar" priority="172">
      <dataBar>
        <cfvo type="min"/>
        <cfvo type="max"/>
        <color rgb="FFD6007B"/>
      </dataBar>
      <extLst>
        <ext xmlns:x14="http://schemas.microsoft.com/office/spreadsheetml/2009/9/main" uri="{B025F937-C7B1-47D3-B67F-A62EFF666E3E}">
          <x14:id>{87C0B1ED-A878-433E-A4FF-F439D2B7359E}</x14:id>
        </ext>
      </extLst>
    </cfRule>
    <cfRule type="dataBar" priority="173">
      <dataBar>
        <cfvo type="min"/>
        <cfvo type="max"/>
        <color rgb="FFD6007B"/>
      </dataBar>
      <extLst>
        <ext xmlns:x14="http://schemas.microsoft.com/office/spreadsheetml/2009/9/main" uri="{B025F937-C7B1-47D3-B67F-A62EFF666E3E}">
          <x14:id>{41260C73-33BD-4040-90B3-88E0065B1968}</x14:id>
        </ext>
      </extLst>
    </cfRule>
  </conditionalFormatting>
  <conditionalFormatting sqref="BE12:BE13">
    <cfRule type="dataBar" priority="171">
      <dataBar>
        <cfvo type="min"/>
        <cfvo type="max"/>
        <color rgb="FFD6007B"/>
      </dataBar>
      <extLst>
        <ext xmlns:x14="http://schemas.microsoft.com/office/spreadsheetml/2009/9/main" uri="{B025F937-C7B1-47D3-B67F-A62EFF666E3E}">
          <x14:id>{9838EEAC-5692-4A41-9B44-43A0AC38EE21}</x14:id>
        </ext>
      </extLst>
    </cfRule>
  </conditionalFormatting>
  <conditionalFormatting sqref="BE15:BE16">
    <cfRule type="dataBar" priority="170">
      <dataBar>
        <cfvo type="min"/>
        <cfvo type="max"/>
        <color rgb="FFD6007B"/>
      </dataBar>
      <extLst>
        <ext xmlns:x14="http://schemas.microsoft.com/office/spreadsheetml/2009/9/main" uri="{B025F937-C7B1-47D3-B67F-A62EFF666E3E}">
          <x14:id>{292F6282-7EF0-424C-A67E-985DE883837C}</x14:id>
        </ext>
      </extLst>
    </cfRule>
  </conditionalFormatting>
  <conditionalFormatting sqref="BE18:BE19">
    <cfRule type="dataBar" priority="169">
      <dataBar>
        <cfvo type="min"/>
        <cfvo type="max"/>
        <color rgb="FFD6007B"/>
      </dataBar>
      <extLst>
        <ext xmlns:x14="http://schemas.microsoft.com/office/spreadsheetml/2009/9/main" uri="{B025F937-C7B1-47D3-B67F-A62EFF666E3E}">
          <x14:id>{A5F535EA-07F5-4D1D-9E36-EA696AF58292}</x14:id>
        </ext>
      </extLst>
    </cfRule>
  </conditionalFormatting>
  <conditionalFormatting sqref="BE21:BE22">
    <cfRule type="dataBar" priority="168">
      <dataBar>
        <cfvo type="min"/>
        <cfvo type="max"/>
        <color rgb="FFD6007B"/>
      </dataBar>
      <extLst>
        <ext xmlns:x14="http://schemas.microsoft.com/office/spreadsheetml/2009/9/main" uri="{B025F937-C7B1-47D3-B67F-A62EFF666E3E}">
          <x14:id>{C16A58A2-FC11-4A19-8BAD-CD2AB0EA967C}</x14:id>
        </ext>
      </extLst>
    </cfRule>
  </conditionalFormatting>
  <conditionalFormatting sqref="BE24:BE25">
    <cfRule type="dataBar" priority="166">
      <dataBar>
        <cfvo type="min"/>
        <cfvo type="max"/>
        <color rgb="FFD6007B"/>
      </dataBar>
      <extLst>
        <ext xmlns:x14="http://schemas.microsoft.com/office/spreadsheetml/2009/9/main" uri="{B025F937-C7B1-47D3-B67F-A62EFF666E3E}">
          <x14:id>{036AB39C-C034-4FAF-9735-D31B86477D5C}</x14:id>
        </ext>
      </extLst>
    </cfRule>
    <cfRule type="dataBar" priority="167">
      <dataBar>
        <cfvo type="min"/>
        <cfvo type="max"/>
        <color rgb="FFD6007B"/>
      </dataBar>
      <extLst>
        <ext xmlns:x14="http://schemas.microsoft.com/office/spreadsheetml/2009/9/main" uri="{B025F937-C7B1-47D3-B67F-A62EFF666E3E}">
          <x14:id>{F6ACF67E-7C92-4CEA-94F9-FD8FA21651C2}</x14:id>
        </ext>
      </extLst>
    </cfRule>
  </conditionalFormatting>
  <conditionalFormatting sqref="BG12:BG13">
    <cfRule type="dataBar" priority="165">
      <dataBar>
        <cfvo type="min"/>
        <cfvo type="max"/>
        <color rgb="FFD6007B"/>
      </dataBar>
      <extLst>
        <ext xmlns:x14="http://schemas.microsoft.com/office/spreadsheetml/2009/9/main" uri="{B025F937-C7B1-47D3-B67F-A62EFF666E3E}">
          <x14:id>{9FD05D31-6A1C-4B50-8937-9F370CAFFA7C}</x14:id>
        </ext>
      </extLst>
    </cfRule>
  </conditionalFormatting>
  <conditionalFormatting sqref="BG15:BG16">
    <cfRule type="dataBar" priority="164">
      <dataBar>
        <cfvo type="min"/>
        <cfvo type="max"/>
        <color rgb="FFD6007B"/>
      </dataBar>
      <extLst>
        <ext xmlns:x14="http://schemas.microsoft.com/office/spreadsheetml/2009/9/main" uri="{B025F937-C7B1-47D3-B67F-A62EFF666E3E}">
          <x14:id>{CD387AEA-5CDB-4CD7-AE86-618C5FEA63B8}</x14:id>
        </ext>
      </extLst>
    </cfRule>
  </conditionalFormatting>
  <conditionalFormatting sqref="BG18:BG19">
    <cfRule type="dataBar" priority="163">
      <dataBar>
        <cfvo type="min"/>
        <cfvo type="max"/>
        <color rgb="FFD6007B"/>
      </dataBar>
      <extLst>
        <ext xmlns:x14="http://schemas.microsoft.com/office/spreadsheetml/2009/9/main" uri="{B025F937-C7B1-47D3-B67F-A62EFF666E3E}">
          <x14:id>{99B7B1B6-CA45-42F2-9121-5F4C4DD4D71A}</x14:id>
        </ext>
      </extLst>
    </cfRule>
  </conditionalFormatting>
  <conditionalFormatting sqref="BG21:BG22">
    <cfRule type="dataBar" priority="162">
      <dataBar>
        <cfvo type="min"/>
        <cfvo type="max"/>
        <color rgb="FFD6007B"/>
      </dataBar>
      <extLst>
        <ext xmlns:x14="http://schemas.microsoft.com/office/spreadsheetml/2009/9/main" uri="{B025F937-C7B1-47D3-B67F-A62EFF666E3E}">
          <x14:id>{04C1A993-31FD-4396-819E-39BB210ECFA3}</x14:id>
        </ext>
      </extLst>
    </cfRule>
  </conditionalFormatting>
  <conditionalFormatting sqref="BG24:BG25">
    <cfRule type="dataBar" priority="160">
      <dataBar>
        <cfvo type="min"/>
        <cfvo type="max"/>
        <color rgb="FFD6007B"/>
      </dataBar>
      <extLst>
        <ext xmlns:x14="http://schemas.microsoft.com/office/spreadsheetml/2009/9/main" uri="{B025F937-C7B1-47D3-B67F-A62EFF666E3E}">
          <x14:id>{3BCCF3BF-FD18-4E42-8469-627869DC01A1}</x14:id>
        </ext>
      </extLst>
    </cfRule>
    <cfRule type="dataBar" priority="161">
      <dataBar>
        <cfvo type="min"/>
        <cfvo type="max"/>
        <color rgb="FFD6007B"/>
      </dataBar>
      <extLst>
        <ext xmlns:x14="http://schemas.microsoft.com/office/spreadsheetml/2009/9/main" uri="{B025F937-C7B1-47D3-B67F-A62EFF666E3E}">
          <x14:id>{3B7C2BAB-7165-41E2-AEC0-CA5449757E86}</x14:id>
        </ext>
      </extLst>
    </cfRule>
  </conditionalFormatting>
  <conditionalFormatting sqref="BI12:BI13">
    <cfRule type="dataBar" priority="159">
      <dataBar>
        <cfvo type="min"/>
        <cfvo type="max"/>
        <color rgb="FFD6007B"/>
      </dataBar>
      <extLst>
        <ext xmlns:x14="http://schemas.microsoft.com/office/spreadsheetml/2009/9/main" uri="{B025F937-C7B1-47D3-B67F-A62EFF666E3E}">
          <x14:id>{DD09F1A3-715E-46B4-9330-BD1D3FF829E6}</x14:id>
        </ext>
      </extLst>
    </cfRule>
  </conditionalFormatting>
  <conditionalFormatting sqref="BI15:BI16">
    <cfRule type="dataBar" priority="158">
      <dataBar>
        <cfvo type="min"/>
        <cfvo type="max"/>
        <color rgb="FFD6007B"/>
      </dataBar>
      <extLst>
        <ext xmlns:x14="http://schemas.microsoft.com/office/spreadsheetml/2009/9/main" uri="{B025F937-C7B1-47D3-B67F-A62EFF666E3E}">
          <x14:id>{3066F1CB-FB31-47C0-AB65-4E7AC9E9887B}</x14:id>
        </ext>
      </extLst>
    </cfRule>
  </conditionalFormatting>
  <conditionalFormatting sqref="BI18:BI19">
    <cfRule type="dataBar" priority="157">
      <dataBar>
        <cfvo type="min"/>
        <cfvo type="max"/>
        <color rgb="FFD6007B"/>
      </dataBar>
      <extLst>
        <ext xmlns:x14="http://schemas.microsoft.com/office/spreadsheetml/2009/9/main" uri="{B025F937-C7B1-47D3-B67F-A62EFF666E3E}">
          <x14:id>{CFCE28A2-9E97-4714-9D71-FA872970CA1F}</x14:id>
        </ext>
      </extLst>
    </cfRule>
  </conditionalFormatting>
  <conditionalFormatting sqref="BI21:BI22">
    <cfRule type="dataBar" priority="156">
      <dataBar>
        <cfvo type="min"/>
        <cfvo type="max"/>
        <color rgb="FFD6007B"/>
      </dataBar>
      <extLst>
        <ext xmlns:x14="http://schemas.microsoft.com/office/spreadsheetml/2009/9/main" uri="{B025F937-C7B1-47D3-B67F-A62EFF666E3E}">
          <x14:id>{DCE89B39-3FCC-455E-8FF2-6224192B4F26}</x14:id>
        </ext>
      </extLst>
    </cfRule>
  </conditionalFormatting>
  <conditionalFormatting sqref="BI24:BI25">
    <cfRule type="dataBar" priority="154">
      <dataBar>
        <cfvo type="min"/>
        <cfvo type="max"/>
        <color rgb="FFD6007B"/>
      </dataBar>
      <extLst>
        <ext xmlns:x14="http://schemas.microsoft.com/office/spreadsheetml/2009/9/main" uri="{B025F937-C7B1-47D3-B67F-A62EFF666E3E}">
          <x14:id>{FD5C48A3-693F-4115-AED2-2070F7D38433}</x14:id>
        </ext>
      </extLst>
    </cfRule>
    <cfRule type="dataBar" priority="155">
      <dataBar>
        <cfvo type="min"/>
        <cfvo type="max"/>
        <color rgb="FFD6007B"/>
      </dataBar>
      <extLst>
        <ext xmlns:x14="http://schemas.microsoft.com/office/spreadsheetml/2009/9/main" uri="{B025F937-C7B1-47D3-B67F-A62EFF666E3E}">
          <x14:id>{0837871A-2EF6-4737-9A3E-D9698615E47D}</x14:id>
        </ext>
      </extLst>
    </cfRule>
  </conditionalFormatting>
  <conditionalFormatting sqref="BK12:BK13">
    <cfRule type="dataBar" priority="28">
      <dataBar>
        <cfvo type="min"/>
        <cfvo type="max"/>
        <color rgb="FFD6007B"/>
      </dataBar>
      <extLst>
        <ext xmlns:x14="http://schemas.microsoft.com/office/spreadsheetml/2009/9/main" uri="{B025F937-C7B1-47D3-B67F-A62EFF666E3E}">
          <x14:id>{96E787C7-F921-4646-996D-4DFF610AFAE2}</x14:id>
        </ext>
      </extLst>
    </cfRule>
    <cfRule type="dataBar" priority="153">
      <dataBar>
        <cfvo type="min"/>
        <cfvo type="max"/>
        <color rgb="FFD6007B"/>
      </dataBar>
      <extLst>
        <ext xmlns:x14="http://schemas.microsoft.com/office/spreadsheetml/2009/9/main" uri="{B025F937-C7B1-47D3-B67F-A62EFF666E3E}">
          <x14:id>{0E856F29-0394-4501-B740-E0AA4192BD80}</x14:id>
        </ext>
      </extLst>
    </cfRule>
  </conditionalFormatting>
  <conditionalFormatting sqref="BK15:BK16">
    <cfRule type="dataBar" priority="27">
      <dataBar>
        <cfvo type="min"/>
        <cfvo type="max"/>
        <color rgb="FFD6007B"/>
      </dataBar>
      <extLst>
        <ext xmlns:x14="http://schemas.microsoft.com/office/spreadsheetml/2009/9/main" uri="{B025F937-C7B1-47D3-B67F-A62EFF666E3E}">
          <x14:id>{93BA1E56-35C5-4C92-810C-D7F717E2DB6C}</x14:id>
        </ext>
      </extLst>
    </cfRule>
    <cfRule type="dataBar" priority="152">
      <dataBar>
        <cfvo type="min"/>
        <cfvo type="max"/>
        <color rgb="FFD6007B"/>
      </dataBar>
      <extLst>
        <ext xmlns:x14="http://schemas.microsoft.com/office/spreadsheetml/2009/9/main" uri="{B025F937-C7B1-47D3-B67F-A62EFF666E3E}">
          <x14:id>{48636645-6CBC-4B62-8EA0-2FDF9BF52265}</x14:id>
        </ext>
      </extLst>
    </cfRule>
  </conditionalFormatting>
  <conditionalFormatting sqref="BK18:BK19">
    <cfRule type="dataBar" priority="26">
      <dataBar>
        <cfvo type="min"/>
        <cfvo type="max"/>
        <color rgb="FFD6007B"/>
      </dataBar>
      <extLst>
        <ext xmlns:x14="http://schemas.microsoft.com/office/spreadsheetml/2009/9/main" uri="{B025F937-C7B1-47D3-B67F-A62EFF666E3E}">
          <x14:id>{A4CD1EA5-8B42-46F1-A74C-2D4E3612D382}</x14:id>
        </ext>
      </extLst>
    </cfRule>
    <cfRule type="dataBar" priority="151">
      <dataBar>
        <cfvo type="min"/>
        <cfvo type="max"/>
        <color rgb="FFD6007B"/>
      </dataBar>
      <extLst>
        <ext xmlns:x14="http://schemas.microsoft.com/office/spreadsheetml/2009/9/main" uri="{B025F937-C7B1-47D3-B67F-A62EFF666E3E}">
          <x14:id>{98013FF2-3BB5-4C47-99B0-A6F0D0AB5007}</x14:id>
        </ext>
      </extLst>
    </cfRule>
  </conditionalFormatting>
  <conditionalFormatting sqref="BK21:BK22">
    <cfRule type="dataBar" priority="25">
      <dataBar>
        <cfvo type="min"/>
        <cfvo type="max"/>
        <color rgb="FFD6007B"/>
      </dataBar>
      <extLst>
        <ext xmlns:x14="http://schemas.microsoft.com/office/spreadsheetml/2009/9/main" uri="{B025F937-C7B1-47D3-B67F-A62EFF666E3E}">
          <x14:id>{4CB8083B-D8E8-4FB7-AD51-E180032DDEF0}</x14:id>
        </ext>
      </extLst>
    </cfRule>
    <cfRule type="dataBar" priority="150">
      <dataBar>
        <cfvo type="min"/>
        <cfvo type="max"/>
        <color rgb="FFD6007B"/>
      </dataBar>
      <extLst>
        <ext xmlns:x14="http://schemas.microsoft.com/office/spreadsheetml/2009/9/main" uri="{B025F937-C7B1-47D3-B67F-A62EFF666E3E}">
          <x14:id>{1ADF570F-BDE0-4777-BD61-E71B5B23A9C8}</x14:id>
        </ext>
      </extLst>
    </cfRule>
  </conditionalFormatting>
  <conditionalFormatting sqref="BK24:BK25">
    <cfRule type="dataBar" priority="23">
      <dataBar>
        <cfvo type="min"/>
        <cfvo type="max"/>
        <color rgb="FFD6007B"/>
      </dataBar>
      <extLst>
        <ext xmlns:x14="http://schemas.microsoft.com/office/spreadsheetml/2009/9/main" uri="{B025F937-C7B1-47D3-B67F-A62EFF666E3E}">
          <x14:id>{CAA5A6D6-708E-42C4-94C0-C017070E9033}</x14:id>
        </ext>
      </extLst>
    </cfRule>
    <cfRule type="dataBar" priority="24">
      <dataBar>
        <cfvo type="min"/>
        <cfvo type="max"/>
        <color rgb="FFD6007B"/>
      </dataBar>
      <extLst>
        <ext xmlns:x14="http://schemas.microsoft.com/office/spreadsheetml/2009/9/main" uri="{B025F937-C7B1-47D3-B67F-A62EFF666E3E}">
          <x14:id>{C27D7C60-1CAA-4AEE-82D6-BADF9A2B2B5C}</x14:id>
        </ext>
      </extLst>
    </cfRule>
  </conditionalFormatting>
  <conditionalFormatting sqref="BM12:BM13">
    <cfRule type="dataBar" priority="147">
      <dataBar>
        <cfvo type="min"/>
        <cfvo type="max"/>
        <color rgb="FFD6007B"/>
      </dataBar>
      <extLst>
        <ext xmlns:x14="http://schemas.microsoft.com/office/spreadsheetml/2009/9/main" uri="{B025F937-C7B1-47D3-B67F-A62EFF666E3E}">
          <x14:id>{83D729B5-3D63-440C-9E60-322931ACBB29}</x14:id>
        </ext>
      </extLst>
    </cfRule>
  </conditionalFormatting>
  <conditionalFormatting sqref="BM15:BM16">
    <cfRule type="dataBar" priority="146">
      <dataBar>
        <cfvo type="min"/>
        <cfvo type="max"/>
        <color rgb="FFD6007B"/>
      </dataBar>
      <extLst>
        <ext xmlns:x14="http://schemas.microsoft.com/office/spreadsheetml/2009/9/main" uri="{B025F937-C7B1-47D3-B67F-A62EFF666E3E}">
          <x14:id>{E670535E-3CEE-46FC-A3CF-091309503DE7}</x14:id>
        </ext>
      </extLst>
    </cfRule>
  </conditionalFormatting>
  <conditionalFormatting sqref="BM18:BM19">
    <cfRule type="dataBar" priority="145">
      <dataBar>
        <cfvo type="min"/>
        <cfvo type="max"/>
        <color rgb="FFD6007B"/>
      </dataBar>
      <extLst>
        <ext xmlns:x14="http://schemas.microsoft.com/office/spreadsheetml/2009/9/main" uri="{B025F937-C7B1-47D3-B67F-A62EFF666E3E}">
          <x14:id>{B5C76459-BB25-4774-B2E8-BB40AF3F7622}</x14:id>
        </ext>
      </extLst>
    </cfRule>
  </conditionalFormatting>
  <conditionalFormatting sqref="BM21:BM22">
    <cfRule type="dataBar" priority="144">
      <dataBar>
        <cfvo type="min"/>
        <cfvo type="max"/>
        <color rgb="FFD6007B"/>
      </dataBar>
      <extLst>
        <ext xmlns:x14="http://schemas.microsoft.com/office/spreadsheetml/2009/9/main" uri="{B025F937-C7B1-47D3-B67F-A62EFF666E3E}">
          <x14:id>{F59C6114-E6DD-40C0-AEE7-AD3FA35595B9}</x14:id>
        </ext>
      </extLst>
    </cfRule>
  </conditionalFormatting>
  <conditionalFormatting sqref="BM24:BM25">
    <cfRule type="dataBar" priority="142">
      <dataBar>
        <cfvo type="min"/>
        <cfvo type="max"/>
        <color rgb="FFD6007B"/>
      </dataBar>
      <extLst>
        <ext xmlns:x14="http://schemas.microsoft.com/office/spreadsheetml/2009/9/main" uri="{B025F937-C7B1-47D3-B67F-A62EFF666E3E}">
          <x14:id>{283953E7-B0AD-4274-9615-AE257D10499F}</x14:id>
        </ext>
      </extLst>
    </cfRule>
    <cfRule type="dataBar" priority="143">
      <dataBar>
        <cfvo type="min"/>
        <cfvo type="max"/>
        <color rgb="FFD6007B"/>
      </dataBar>
      <extLst>
        <ext xmlns:x14="http://schemas.microsoft.com/office/spreadsheetml/2009/9/main" uri="{B025F937-C7B1-47D3-B67F-A62EFF666E3E}">
          <x14:id>{1B21F139-9FD3-4878-9647-4EEFFE4F1370}</x14:id>
        </ext>
      </extLst>
    </cfRule>
  </conditionalFormatting>
  <conditionalFormatting sqref="BO12:BO13">
    <cfRule type="dataBar" priority="141">
      <dataBar>
        <cfvo type="min"/>
        <cfvo type="max"/>
        <color rgb="FFD6007B"/>
      </dataBar>
      <extLst>
        <ext xmlns:x14="http://schemas.microsoft.com/office/spreadsheetml/2009/9/main" uri="{B025F937-C7B1-47D3-B67F-A62EFF666E3E}">
          <x14:id>{90C244FE-4E83-4BE7-8686-F4D8352CDF8B}</x14:id>
        </ext>
      </extLst>
    </cfRule>
  </conditionalFormatting>
  <conditionalFormatting sqref="BO15:BO16">
    <cfRule type="dataBar" priority="140">
      <dataBar>
        <cfvo type="min"/>
        <cfvo type="max"/>
        <color rgb="FFD6007B"/>
      </dataBar>
      <extLst>
        <ext xmlns:x14="http://schemas.microsoft.com/office/spreadsheetml/2009/9/main" uri="{B025F937-C7B1-47D3-B67F-A62EFF666E3E}">
          <x14:id>{2FF422C9-91BA-4EFC-8C2A-9C0909673B01}</x14:id>
        </ext>
      </extLst>
    </cfRule>
  </conditionalFormatting>
  <conditionalFormatting sqref="BO18:BO19">
    <cfRule type="dataBar" priority="139">
      <dataBar>
        <cfvo type="min"/>
        <cfvo type="max"/>
        <color rgb="FFD6007B"/>
      </dataBar>
      <extLst>
        <ext xmlns:x14="http://schemas.microsoft.com/office/spreadsheetml/2009/9/main" uri="{B025F937-C7B1-47D3-B67F-A62EFF666E3E}">
          <x14:id>{081971B3-69BD-4484-805E-C6A2A4A4E27E}</x14:id>
        </ext>
      </extLst>
    </cfRule>
  </conditionalFormatting>
  <conditionalFormatting sqref="BO21:BO22">
    <cfRule type="dataBar" priority="138">
      <dataBar>
        <cfvo type="min"/>
        <cfvo type="max"/>
        <color rgb="FFD6007B"/>
      </dataBar>
      <extLst>
        <ext xmlns:x14="http://schemas.microsoft.com/office/spreadsheetml/2009/9/main" uri="{B025F937-C7B1-47D3-B67F-A62EFF666E3E}">
          <x14:id>{DB3C1E17-B167-4DD7-A57E-72CCFAA613D7}</x14:id>
        </ext>
      </extLst>
    </cfRule>
  </conditionalFormatting>
  <conditionalFormatting sqref="BO24:BO25">
    <cfRule type="dataBar" priority="136">
      <dataBar>
        <cfvo type="min"/>
        <cfvo type="max"/>
        <color rgb="FFD6007B"/>
      </dataBar>
      <extLst>
        <ext xmlns:x14="http://schemas.microsoft.com/office/spreadsheetml/2009/9/main" uri="{B025F937-C7B1-47D3-B67F-A62EFF666E3E}">
          <x14:id>{C8333F25-AF01-4972-A3A7-D3AB20A6A7DE}</x14:id>
        </ext>
      </extLst>
    </cfRule>
    <cfRule type="dataBar" priority="137">
      <dataBar>
        <cfvo type="min"/>
        <cfvo type="max"/>
        <color rgb="FFD6007B"/>
      </dataBar>
      <extLst>
        <ext xmlns:x14="http://schemas.microsoft.com/office/spreadsheetml/2009/9/main" uri="{B025F937-C7B1-47D3-B67F-A62EFF666E3E}">
          <x14:id>{590D3084-3F67-44A4-8478-84DBB096D7DE}</x14:id>
        </ext>
      </extLst>
    </cfRule>
  </conditionalFormatting>
  <conditionalFormatting sqref="BQ12:BQ13">
    <cfRule type="dataBar" priority="135">
      <dataBar>
        <cfvo type="min"/>
        <cfvo type="max"/>
        <color rgb="FFD6007B"/>
      </dataBar>
      <extLst>
        <ext xmlns:x14="http://schemas.microsoft.com/office/spreadsheetml/2009/9/main" uri="{B025F937-C7B1-47D3-B67F-A62EFF666E3E}">
          <x14:id>{2B35257A-1FEE-47DB-9452-963588CD5735}</x14:id>
        </ext>
      </extLst>
    </cfRule>
  </conditionalFormatting>
  <conditionalFormatting sqref="BQ15:BQ16">
    <cfRule type="dataBar" priority="134">
      <dataBar>
        <cfvo type="min"/>
        <cfvo type="max"/>
        <color rgb="FFD6007B"/>
      </dataBar>
      <extLst>
        <ext xmlns:x14="http://schemas.microsoft.com/office/spreadsheetml/2009/9/main" uri="{B025F937-C7B1-47D3-B67F-A62EFF666E3E}">
          <x14:id>{90D238DE-5B33-4C21-86AE-A343DC5D4A31}</x14:id>
        </ext>
      </extLst>
    </cfRule>
  </conditionalFormatting>
  <conditionalFormatting sqref="BQ18:BQ19">
    <cfRule type="dataBar" priority="133">
      <dataBar>
        <cfvo type="min"/>
        <cfvo type="max"/>
        <color rgb="FFD6007B"/>
      </dataBar>
      <extLst>
        <ext xmlns:x14="http://schemas.microsoft.com/office/spreadsheetml/2009/9/main" uri="{B025F937-C7B1-47D3-B67F-A62EFF666E3E}">
          <x14:id>{D8D6E91D-A658-4F77-8A97-DA17A358FC1F}</x14:id>
        </ext>
      </extLst>
    </cfRule>
  </conditionalFormatting>
  <conditionalFormatting sqref="BQ21:BQ22">
    <cfRule type="dataBar" priority="132">
      <dataBar>
        <cfvo type="min"/>
        <cfvo type="max"/>
        <color rgb="FFD6007B"/>
      </dataBar>
      <extLst>
        <ext xmlns:x14="http://schemas.microsoft.com/office/spreadsheetml/2009/9/main" uri="{B025F937-C7B1-47D3-B67F-A62EFF666E3E}">
          <x14:id>{81032681-F9B0-49E6-A77A-9EDEE519AAE1}</x14:id>
        </ext>
      </extLst>
    </cfRule>
  </conditionalFormatting>
  <conditionalFormatting sqref="BQ24:BQ25">
    <cfRule type="dataBar" priority="130">
      <dataBar>
        <cfvo type="min"/>
        <cfvo type="max"/>
        <color rgb="FFD6007B"/>
      </dataBar>
      <extLst>
        <ext xmlns:x14="http://schemas.microsoft.com/office/spreadsheetml/2009/9/main" uri="{B025F937-C7B1-47D3-B67F-A62EFF666E3E}">
          <x14:id>{0FEAF83A-5384-4B14-815E-CFFC2F9C870A}</x14:id>
        </ext>
      </extLst>
    </cfRule>
    <cfRule type="dataBar" priority="131">
      <dataBar>
        <cfvo type="min"/>
        <cfvo type="max"/>
        <color rgb="FFD6007B"/>
      </dataBar>
      <extLst>
        <ext xmlns:x14="http://schemas.microsoft.com/office/spreadsheetml/2009/9/main" uri="{B025F937-C7B1-47D3-B67F-A62EFF666E3E}">
          <x14:id>{A37ED05F-2147-4826-B6E4-2CA7EF2DFC13}</x14:id>
        </ext>
      </extLst>
    </cfRule>
  </conditionalFormatting>
  <conditionalFormatting sqref="BS12:BS13">
    <cfRule type="dataBar" priority="129">
      <dataBar>
        <cfvo type="min"/>
        <cfvo type="max"/>
        <color rgb="FFD6007B"/>
      </dataBar>
      <extLst>
        <ext xmlns:x14="http://schemas.microsoft.com/office/spreadsheetml/2009/9/main" uri="{B025F937-C7B1-47D3-B67F-A62EFF666E3E}">
          <x14:id>{5ED6A4B8-CC4F-4384-82AD-E9E776772B93}</x14:id>
        </ext>
      </extLst>
    </cfRule>
  </conditionalFormatting>
  <conditionalFormatting sqref="BS15:BS16">
    <cfRule type="dataBar" priority="128">
      <dataBar>
        <cfvo type="min"/>
        <cfvo type="max"/>
        <color rgb="FFD6007B"/>
      </dataBar>
      <extLst>
        <ext xmlns:x14="http://schemas.microsoft.com/office/spreadsheetml/2009/9/main" uri="{B025F937-C7B1-47D3-B67F-A62EFF666E3E}">
          <x14:id>{656AE652-05F5-4211-93DB-B9F7923711FE}</x14:id>
        </ext>
      </extLst>
    </cfRule>
  </conditionalFormatting>
  <conditionalFormatting sqref="BS18:BS19">
    <cfRule type="dataBar" priority="127">
      <dataBar>
        <cfvo type="min"/>
        <cfvo type="max"/>
        <color rgb="FFD6007B"/>
      </dataBar>
      <extLst>
        <ext xmlns:x14="http://schemas.microsoft.com/office/spreadsheetml/2009/9/main" uri="{B025F937-C7B1-47D3-B67F-A62EFF666E3E}">
          <x14:id>{B8525FF5-018D-4047-9AE7-58B6783E016F}</x14:id>
        </ext>
      </extLst>
    </cfRule>
  </conditionalFormatting>
  <conditionalFormatting sqref="BS21:BS22">
    <cfRule type="dataBar" priority="126">
      <dataBar>
        <cfvo type="min"/>
        <cfvo type="max"/>
        <color rgb="FFD6007B"/>
      </dataBar>
      <extLst>
        <ext xmlns:x14="http://schemas.microsoft.com/office/spreadsheetml/2009/9/main" uri="{B025F937-C7B1-47D3-B67F-A62EFF666E3E}">
          <x14:id>{CB7B33F9-D31A-4DD6-9969-F03F6128BEBB}</x14:id>
        </ext>
      </extLst>
    </cfRule>
  </conditionalFormatting>
  <conditionalFormatting sqref="BS24:BS25">
    <cfRule type="dataBar" priority="124">
      <dataBar>
        <cfvo type="min"/>
        <cfvo type="max"/>
        <color rgb="FFD6007B"/>
      </dataBar>
      <extLst>
        <ext xmlns:x14="http://schemas.microsoft.com/office/spreadsheetml/2009/9/main" uri="{B025F937-C7B1-47D3-B67F-A62EFF666E3E}">
          <x14:id>{66EDDBA8-A289-48AF-9C6D-BD3C85933511}</x14:id>
        </ext>
      </extLst>
    </cfRule>
    <cfRule type="dataBar" priority="125">
      <dataBar>
        <cfvo type="min"/>
        <cfvo type="max"/>
        <color rgb="FFD6007B"/>
      </dataBar>
      <extLst>
        <ext xmlns:x14="http://schemas.microsoft.com/office/spreadsheetml/2009/9/main" uri="{B025F937-C7B1-47D3-B67F-A62EFF666E3E}">
          <x14:id>{5703E18D-785C-4736-AE19-62CC08E91BD8}</x14:id>
        </ext>
      </extLst>
    </cfRule>
  </conditionalFormatting>
  <conditionalFormatting sqref="BU12:BU13">
    <cfRule type="dataBar" priority="123">
      <dataBar>
        <cfvo type="min"/>
        <cfvo type="max"/>
        <color rgb="FFD6007B"/>
      </dataBar>
      <extLst>
        <ext xmlns:x14="http://schemas.microsoft.com/office/spreadsheetml/2009/9/main" uri="{B025F937-C7B1-47D3-B67F-A62EFF666E3E}">
          <x14:id>{1A11B410-02E3-4E42-A5C5-B17751034164}</x14:id>
        </ext>
      </extLst>
    </cfRule>
  </conditionalFormatting>
  <conditionalFormatting sqref="BU15:BU16">
    <cfRule type="dataBar" priority="122">
      <dataBar>
        <cfvo type="min"/>
        <cfvo type="max"/>
        <color rgb="FFD6007B"/>
      </dataBar>
      <extLst>
        <ext xmlns:x14="http://schemas.microsoft.com/office/spreadsheetml/2009/9/main" uri="{B025F937-C7B1-47D3-B67F-A62EFF666E3E}">
          <x14:id>{015176AB-F236-45C4-A8F2-C659BECFD700}</x14:id>
        </ext>
      </extLst>
    </cfRule>
  </conditionalFormatting>
  <conditionalFormatting sqref="BU18:BU19">
    <cfRule type="dataBar" priority="121">
      <dataBar>
        <cfvo type="min"/>
        <cfvo type="max"/>
        <color rgb="FFD6007B"/>
      </dataBar>
      <extLst>
        <ext xmlns:x14="http://schemas.microsoft.com/office/spreadsheetml/2009/9/main" uri="{B025F937-C7B1-47D3-B67F-A62EFF666E3E}">
          <x14:id>{41933238-2833-4822-A840-16C30DDA5AF0}</x14:id>
        </ext>
      </extLst>
    </cfRule>
  </conditionalFormatting>
  <conditionalFormatting sqref="BU21:BU22">
    <cfRule type="dataBar" priority="120">
      <dataBar>
        <cfvo type="min"/>
        <cfvo type="max"/>
        <color rgb="FFD6007B"/>
      </dataBar>
      <extLst>
        <ext xmlns:x14="http://schemas.microsoft.com/office/spreadsheetml/2009/9/main" uri="{B025F937-C7B1-47D3-B67F-A62EFF666E3E}">
          <x14:id>{CE7F456A-05BA-4FEE-804B-33AA33178719}</x14:id>
        </ext>
      </extLst>
    </cfRule>
  </conditionalFormatting>
  <conditionalFormatting sqref="BU24:BU25">
    <cfRule type="dataBar" priority="118">
      <dataBar>
        <cfvo type="min"/>
        <cfvo type="max"/>
        <color rgb="FFD6007B"/>
      </dataBar>
      <extLst>
        <ext xmlns:x14="http://schemas.microsoft.com/office/spreadsheetml/2009/9/main" uri="{B025F937-C7B1-47D3-B67F-A62EFF666E3E}">
          <x14:id>{A94645DD-4B3C-4C45-9CB1-342C7BEA0036}</x14:id>
        </ext>
      </extLst>
    </cfRule>
    <cfRule type="dataBar" priority="119">
      <dataBar>
        <cfvo type="min"/>
        <cfvo type="max"/>
        <color rgb="FFD6007B"/>
      </dataBar>
      <extLst>
        <ext xmlns:x14="http://schemas.microsoft.com/office/spreadsheetml/2009/9/main" uri="{B025F937-C7B1-47D3-B67F-A62EFF666E3E}">
          <x14:id>{6A98D8AC-F868-44AA-ADF9-D55097E25D17}</x14:id>
        </ext>
      </extLst>
    </cfRule>
  </conditionalFormatting>
  <conditionalFormatting sqref="BW12:BW13">
    <cfRule type="dataBar" priority="117">
      <dataBar>
        <cfvo type="min"/>
        <cfvo type="max"/>
        <color rgb="FFD6007B"/>
      </dataBar>
      <extLst>
        <ext xmlns:x14="http://schemas.microsoft.com/office/spreadsheetml/2009/9/main" uri="{B025F937-C7B1-47D3-B67F-A62EFF666E3E}">
          <x14:id>{84704C27-A006-40F2-A396-8FBB78041431}</x14:id>
        </ext>
      </extLst>
    </cfRule>
  </conditionalFormatting>
  <conditionalFormatting sqref="BW15:BW16">
    <cfRule type="dataBar" priority="116">
      <dataBar>
        <cfvo type="min"/>
        <cfvo type="max"/>
        <color rgb="FFD6007B"/>
      </dataBar>
      <extLst>
        <ext xmlns:x14="http://schemas.microsoft.com/office/spreadsheetml/2009/9/main" uri="{B025F937-C7B1-47D3-B67F-A62EFF666E3E}">
          <x14:id>{D7A8F41B-EAFE-4EBA-B096-A6738ABF6032}</x14:id>
        </ext>
      </extLst>
    </cfRule>
  </conditionalFormatting>
  <conditionalFormatting sqref="BW18:BW19">
    <cfRule type="dataBar" priority="115">
      <dataBar>
        <cfvo type="min"/>
        <cfvo type="max"/>
        <color rgb="FFD6007B"/>
      </dataBar>
      <extLst>
        <ext xmlns:x14="http://schemas.microsoft.com/office/spreadsheetml/2009/9/main" uri="{B025F937-C7B1-47D3-B67F-A62EFF666E3E}">
          <x14:id>{9B5E97A0-2E38-43C0-A913-9EFD58B299D9}</x14:id>
        </ext>
      </extLst>
    </cfRule>
  </conditionalFormatting>
  <conditionalFormatting sqref="BW21:BW22">
    <cfRule type="dataBar" priority="114">
      <dataBar>
        <cfvo type="min"/>
        <cfvo type="max"/>
        <color rgb="FFD6007B"/>
      </dataBar>
      <extLst>
        <ext xmlns:x14="http://schemas.microsoft.com/office/spreadsheetml/2009/9/main" uri="{B025F937-C7B1-47D3-B67F-A62EFF666E3E}">
          <x14:id>{7916BEF7-6CAB-4C1C-89A8-7FA868E8C817}</x14:id>
        </ext>
      </extLst>
    </cfRule>
  </conditionalFormatting>
  <conditionalFormatting sqref="BW24:BW25">
    <cfRule type="dataBar" priority="112">
      <dataBar>
        <cfvo type="min"/>
        <cfvo type="max"/>
        <color rgb="FFD6007B"/>
      </dataBar>
      <extLst>
        <ext xmlns:x14="http://schemas.microsoft.com/office/spreadsheetml/2009/9/main" uri="{B025F937-C7B1-47D3-B67F-A62EFF666E3E}">
          <x14:id>{235C5C8F-C93F-4660-90DD-168A97656D2A}</x14:id>
        </ext>
      </extLst>
    </cfRule>
    <cfRule type="dataBar" priority="113">
      <dataBar>
        <cfvo type="min"/>
        <cfvo type="max"/>
        <color rgb="FFD6007B"/>
      </dataBar>
      <extLst>
        <ext xmlns:x14="http://schemas.microsoft.com/office/spreadsheetml/2009/9/main" uri="{B025F937-C7B1-47D3-B67F-A62EFF666E3E}">
          <x14:id>{5BA1BD93-024E-47B3-ADD3-7C043720FB1A}</x14:id>
        </ext>
      </extLst>
    </cfRule>
  </conditionalFormatting>
  <conditionalFormatting sqref="BY12:BY13">
    <cfRule type="dataBar" priority="111">
      <dataBar>
        <cfvo type="min"/>
        <cfvo type="max"/>
        <color rgb="FFD6007B"/>
      </dataBar>
      <extLst>
        <ext xmlns:x14="http://schemas.microsoft.com/office/spreadsheetml/2009/9/main" uri="{B025F937-C7B1-47D3-B67F-A62EFF666E3E}">
          <x14:id>{F3521E9F-61F9-4F1F-A3A0-1663A14F3ADE}</x14:id>
        </ext>
      </extLst>
    </cfRule>
  </conditionalFormatting>
  <conditionalFormatting sqref="BY15:BY16">
    <cfRule type="dataBar" priority="110">
      <dataBar>
        <cfvo type="min"/>
        <cfvo type="max"/>
        <color rgb="FFD6007B"/>
      </dataBar>
      <extLst>
        <ext xmlns:x14="http://schemas.microsoft.com/office/spreadsheetml/2009/9/main" uri="{B025F937-C7B1-47D3-B67F-A62EFF666E3E}">
          <x14:id>{19F2558C-A20C-4647-B357-5679681902DD}</x14:id>
        </ext>
      </extLst>
    </cfRule>
  </conditionalFormatting>
  <conditionalFormatting sqref="BY18:BY19">
    <cfRule type="dataBar" priority="109">
      <dataBar>
        <cfvo type="min"/>
        <cfvo type="max"/>
        <color rgb="FFD6007B"/>
      </dataBar>
      <extLst>
        <ext xmlns:x14="http://schemas.microsoft.com/office/spreadsheetml/2009/9/main" uri="{B025F937-C7B1-47D3-B67F-A62EFF666E3E}">
          <x14:id>{86653F19-D2E2-4A31-974F-FF141283083D}</x14:id>
        </ext>
      </extLst>
    </cfRule>
  </conditionalFormatting>
  <conditionalFormatting sqref="BY21:BY22">
    <cfRule type="dataBar" priority="108">
      <dataBar>
        <cfvo type="min"/>
        <cfvo type="max"/>
        <color rgb="FFD6007B"/>
      </dataBar>
      <extLst>
        <ext xmlns:x14="http://schemas.microsoft.com/office/spreadsheetml/2009/9/main" uri="{B025F937-C7B1-47D3-B67F-A62EFF666E3E}">
          <x14:id>{F28C80FD-B7E2-4F8E-BB87-BEAE0ECEE6A3}</x14:id>
        </ext>
      </extLst>
    </cfRule>
  </conditionalFormatting>
  <conditionalFormatting sqref="BY24:BY25">
    <cfRule type="dataBar" priority="106">
      <dataBar>
        <cfvo type="min"/>
        <cfvo type="max"/>
        <color rgb="FFD6007B"/>
      </dataBar>
      <extLst>
        <ext xmlns:x14="http://schemas.microsoft.com/office/spreadsheetml/2009/9/main" uri="{B025F937-C7B1-47D3-B67F-A62EFF666E3E}">
          <x14:id>{2053454A-9787-4CE0-89E0-DAE79E2DF8BC}</x14:id>
        </ext>
      </extLst>
    </cfRule>
    <cfRule type="dataBar" priority="107">
      <dataBar>
        <cfvo type="min"/>
        <cfvo type="max"/>
        <color rgb="FFD6007B"/>
      </dataBar>
      <extLst>
        <ext xmlns:x14="http://schemas.microsoft.com/office/spreadsheetml/2009/9/main" uri="{B025F937-C7B1-47D3-B67F-A62EFF666E3E}">
          <x14:id>{22884D09-D6C2-4AF7-9BF4-6B5B504E978B}</x14:id>
        </ext>
      </extLst>
    </cfRule>
  </conditionalFormatting>
  <conditionalFormatting sqref="CA12:CA13">
    <cfRule type="dataBar" priority="105">
      <dataBar>
        <cfvo type="min"/>
        <cfvo type="max"/>
        <color rgb="FFD6007B"/>
      </dataBar>
      <extLst>
        <ext xmlns:x14="http://schemas.microsoft.com/office/spreadsheetml/2009/9/main" uri="{B025F937-C7B1-47D3-B67F-A62EFF666E3E}">
          <x14:id>{227816B4-0444-499C-BCEA-90DAC85A0597}</x14:id>
        </ext>
      </extLst>
    </cfRule>
  </conditionalFormatting>
  <conditionalFormatting sqref="CA15:CA16">
    <cfRule type="dataBar" priority="104">
      <dataBar>
        <cfvo type="min"/>
        <cfvo type="max"/>
        <color rgb="FFD6007B"/>
      </dataBar>
      <extLst>
        <ext xmlns:x14="http://schemas.microsoft.com/office/spreadsheetml/2009/9/main" uri="{B025F937-C7B1-47D3-B67F-A62EFF666E3E}">
          <x14:id>{F6CE9DEC-CBA1-46FF-B448-ED513586BE73}</x14:id>
        </ext>
      </extLst>
    </cfRule>
  </conditionalFormatting>
  <conditionalFormatting sqref="CA18:CA19">
    <cfRule type="dataBar" priority="103">
      <dataBar>
        <cfvo type="min"/>
        <cfvo type="max"/>
        <color rgb="FFD6007B"/>
      </dataBar>
      <extLst>
        <ext xmlns:x14="http://schemas.microsoft.com/office/spreadsheetml/2009/9/main" uri="{B025F937-C7B1-47D3-B67F-A62EFF666E3E}">
          <x14:id>{4D715856-039C-4552-8427-8CCE0FAF647C}</x14:id>
        </ext>
      </extLst>
    </cfRule>
  </conditionalFormatting>
  <conditionalFormatting sqref="CA21:CA22">
    <cfRule type="dataBar" priority="102">
      <dataBar>
        <cfvo type="min"/>
        <cfvo type="max"/>
        <color rgb="FFD6007B"/>
      </dataBar>
      <extLst>
        <ext xmlns:x14="http://schemas.microsoft.com/office/spreadsheetml/2009/9/main" uri="{B025F937-C7B1-47D3-B67F-A62EFF666E3E}">
          <x14:id>{F1CA04A3-EA43-4550-AF5D-4956AE421749}</x14:id>
        </ext>
      </extLst>
    </cfRule>
  </conditionalFormatting>
  <conditionalFormatting sqref="CA24:CA25">
    <cfRule type="dataBar" priority="100">
      <dataBar>
        <cfvo type="min"/>
        <cfvo type="max"/>
        <color rgb="FFD6007B"/>
      </dataBar>
      <extLst>
        <ext xmlns:x14="http://schemas.microsoft.com/office/spreadsheetml/2009/9/main" uri="{B025F937-C7B1-47D3-B67F-A62EFF666E3E}">
          <x14:id>{2AA333DA-7586-485D-B15C-983A57BBABA3}</x14:id>
        </ext>
      </extLst>
    </cfRule>
    <cfRule type="dataBar" priority="101">
      <dataBar>
        <cfvo type="min"/>
        <cfvo type="max"/>
        <color rgb="FFD6007B"/>
      </dataBar>
      <extLst>
        <ext xmlns:x14="http://schemas.microsoft.com/office/spreadsheetml/2009/9/main" uri="{B025F937-C7B1-47D3-B67F-A62EFF666E3E}">
          <x14:id>{685F9B8B-DE5B-4E04-8C61-FC4964571A6F}</x14:id>
        </ext>
      </extLst>
    </cfRule>
  </conditionalFormatting>
  <conditionalFormatting sqref="CC12:CC13">
    <cfRule type="dataBar" priority="99">
      <dataBar>
        <cfvo type="min"/>
        <cfvo type="max"/>
        <color rgb="FFD6007B"/>
      </dataBar>
      <extLst>
        <ext xmlns:x14="http://schemas.microsoft.com/office/spreadsheetml/2009/9/main" uri="{B025F937-C7B1-47D3-B67F-A62EFF666E3E}">
          <x14:id>{3F50CB61-1B44-4DB4-B063-0AF1975E6A01}</x14:id>
        </ext>
      </extLst>
    </cfRule>
  </conditionalFormatting>
  <conditionalFormatting sqref="CC15:CC16">
    <cfRule type="dataBar" priority="98">
      <dataBar>
        <cfvo type="min"/>
        <cfvo type="max"/>
        <color rgb="FFD6007B"/>
      </dataBar>
      <extLst>
        <ext xmlns:x14="http://schemas.microsoft.com/office/spreadsheetml/2009/9/main" uri="{B025F937-C7B1-47D3-B67F-A62EFF666E3E}">
          <x14:id>{B69A2565-E200-433E-9FB3-0885ECCA2FBB}</x14:id>
        </ext>
      </extLst>
    </cfRule>
  </conditionalFormatting>
  <conditionalFormatting sqref="CC18:CC19">
    <cfRule type="dataBar" priority="97">
      <dataBar>
        <cfvo type="min"/>
        <cfvo type="max"/>
        <color rgb="FFD6007B"/>
      </dataBar>
      <extLst>
        <ext xmlns:x14="http://schemas.microsoft.com/office/spreadsheetml/2009/9/main" uri="{B025F937-C7B1-47D3-B67F-A62EFF666E3E}">
          <x14:id>{D87EE631-BA2D-43F7-AFC3-27332070714D}</x14:id>
        </ext>
      </extLst>
    </cfRule>
  </conditionalFormatting>
  <conditionalFormatting sqref="CC21:CC22">
    <cfRule type="dataBar" priority="96">
      <dataBar>
        <cfvo type="min"/>
        <cfvo type="max"/>
        <color rgb="FFD6007B"/>
      </dataBar>
      <extLst>
        <ext xmlns:x14="http://schemas.microsoft.com/office/spreadsheetml/2009/9/main" uri="{B025F937-C7B1-47D3-B67F-A62EFF666E3E}">
          <x14:id>{F114F115-DDF8-4CD6-B158-B896E2B6CDAD}</x14:id>
        </ext>
      </extLst>
    </cfRule>
  </conditionalFormatting>
  <conditionalFormatting sqref="CC24:CC25">
    <cfRule type="dataBar" priority="94">
      <dataBar>
        <cfvo type="min"/>
        <cfvo type="max"/>
        <color rgb="FFD6007B"/>
      </dataBar>
      <extLst>
        <ext xmlns:x14="http://schemas.microsoft.com/office/spreadsheetml/2009/9/main" uri="{B025F937-C7B1-47D3-B67F-A62EFF666E3E}">
          <x14:id>{4CCC0A1A-237C-4AC0-94E9-8ED3CF19E712}</x14:id>
        </ext>
      </extLst>
    </cfRule>
    <cfRule type="dataBar" priority="95">
      <dataBar>
        <cfvo type="min"/>
        <cfvo type="max"/>
        <color rgb="FFD6007B"/>
      </dataBar>
      <extLst>
        <ext xmlns:x14="http://schemas.microsoft.com/office/spreadsheetml/2009/9/main" uri="{B025F937-C7B1-47D3-B67F-A62EFF666E3E}">
          <x14:id>{DEEF2041-A93A-42D3-A07B-873768ED32BC}</x14:id>
        </ext>
      </extLst>
    </cfRule>
  </conditionalFormatting>
  <conditionalFormatting sqref="CE12:CE13">
    <cfRule type="dataBar" priority="93">
      <dataBar>
        <cfvo type="min"/>
        <cfvo type="max"/>
        <color rgb="FFD6007B"/>
      </dataBar>
      <extLst>
        <ext xmlns:x14="http://schemas.microsoft.com/office/spreadsheetml/2009/9/main" uri="{B025F937-C7B1-47D3-B67F-A62EFF666E3E}">
          <x14:id>{820BFEEE-B074-44E2-BE07-C41ABA9692E8}</x14:id>
        </ext>
      </extLst>
    </cfRule>
  </conditionalFormatting>
  <conditionalFormatting sqref="CE15:CE16">
    <cfRule type="dataBar" priority="92">
      <dataBar>
        <cfvo type="min"/>
        <cfvo type="max"/>
        <color rgb="FFD6007B"/>
      </dataBar>
      <extLst>
        <ext xmlns:x14="http://schemas.microsoft.com/office/spreadsheetml/2009/9/main" uri="{B025F937-C7B1-47D3-B67F-A62EFF666E3E}">
          <x14:id>{9E9611D8-D001-4557-8A93-C0481E771A7C}</x14:id>
        </ext>
      </extLst>
    </cfRule>
  </conditionalFormatting>
  <conditionalFormatting sqref="CE18:CE19">
    <cfRule type="dataBar" priority="91">
      <dataBar>
        <cfvo type="min"/>
        <cfvo type="max"/>
        <color rgb="FFD6007B"/>
      </dataBar>
      <extLst>
        <ext xmlns:x14="http://schemas.microsoft.com/office/spreadsheetml/2009/9/main" uri="{B025F937-C7B1-47D3-B67F-A62EFF666E3E}">
          <x14:id>{2D421840-739C-432D-A050-7E6191A0A756}</x14:id>
        </ext>
      </extLst>
    </cfRule>
  </conditionalFormatting>
  <conditionalFormatting sqref="CE21:CE22">
    <cfRule type="dataBar" priority="90">
      <dataBar>
        <cfvo type="min"/>
        <cfvo type="max"/>
        <color rgb="FFD6007B"/>
      </dataBar>
      <extLst>
        <ext xmlns:x14="http://schemas.microsoft.com/office/spreadsheetml/2009/9/main" uri="{B025F937-C7B1-47D3-B67F-A62EFF666E3E}">
          <x14:id>{39EBEB17-57A4-4FE5-BC7A-1063FFBE467B}</x14:id>
        </ext>
      </extLst>
    </cfRule>
  </conditionalFormatting>
  <conditionalFormatting sqref="CE24:CE25">
    <cfRule type="dataBar" priority="88">
      <dataBar>
        <cfvo type="min"/>
        <cfvo type="max"/>
        <color rgb="FFD6007B"/>
      </dataBar>
      <extLst>
        <ext xmlns:x14="http://schemas.microsoft.com/office/spreadsheetml/2009/9/main" uri="{B025F937-C7B1-47D3-B67F-A62EFF666E3E}">
          <x14:id>{BEE266EB-297F-43C2-B16A-3C990CA66999}</x14:id>
        </ext>
      </extLst>
    </cfRule>
    <cfRule type="dataBar" priority="89">
      <dataBar>
        <cfvo type="min"/>
        <cfvo type="max"/>
        <color rgb="FFD6007B"/>
      </dataBar>
      <extLst>
        <ext xmlns:x14="http://schemas.microsoft.com/office/spreadsheetml/2009/9/main" uri="{B025F937-C7B1-47D3-B67F-A62EFF666E3E}">
          <x14:id>{BF5FE723-B3A7-4F0A-BC69-281BE8C50A91}</x14:id>
        </ext>
      </extLst>
    </cfRule>
  </conditionalFormatting>
  <conditionalFormatting sqref="CG12:CG13">
    <cfRule type="dataBar" priority="87">
      <dataBar>
        <cfvo type="min"/>
        <cfvo type="max"/>
        <color rgb="FFD6007B"/>
      </dataBar>
      <extLst>
        <ext xmlns:x14="http://schemas.microsoft.com/office/spreadsheetml/2009/9/main" uri="{B025F937-C7B1-47D3-B67F-A62EFF666E3E}">
          <x14:id>{247F1217-0F0C-4CFC-A37E-FEF32EF34EDC}</x14:id>
        </ext>
      </extLst>
    </cfRule>
  </conditionalFormatting>
  <conditionalFormatting sqref="CG15:CG16">
    <cfRule type="dataBar" priority="86">
      <dataBar>
        <cfvo type="min"/>
        <cfvo type="max"/>
        <color rgb="FFD6007B"/>
      </dataBar>
      <extLst>
        <ext xmlns:x14="http://schemas.microsoft.com/office/spreadsheetml/2009/9/main" uri="{B025F937-C7B1-47D3-B67F-A62EFF666E3E}">
          <x14:id>{42A343D1-E64D-41A6-9360-7A320992298B}</x14:id>
        </ext>
      </extLst>
    </cfRule>
  </conditionalFormatting>
  <conditionalFormatting sqref="CG18:CG19">
    <cfRule type="dataBar" priority="85">
      <dataBar>
        <cfvo type="min"/>
        <cfvo type="max"/>
        <color rgb="FFD6007B"/>
      </dataBar>
      <extLst>
        <ext xmlns:x14="http://schemas.microsoft.com/office/spreadsheetml/2009/9/main" uri="{B025F937-C7B1-47D3-B67F-A62EFF666E3E}">
          <x14:id>{06C59400-1D1A-46F0-85ED-479C46439B2B}</x14:id>
        </ext>
      </extLst>
    </cfRule>
  </conditionalFormatting>
  <conditionalFormatting sqref="CG21:CG22">
    <cfRule type="dataBar" priority="84">
      <dataBar>
        <cfvo type="min"/>
        <cfvo type="max"/>
        <color rgb="FFD6007B"/>
      </dataBar>
      <extLst>
        <ext xmlns:x14="http://schemas.microsoft.com/office/spreadsheetml/2009/9/main" uri="{B025F937-C7B1-47D3-B67F-A62EFF666E3E}">
          <x14:id>{F592EEE4-5E82-4F8A-A637-E61DB4392DB4}</x14:id>
        </ext>
      </extLst>
    </cfRule>
  </conditionalFormatting>
  <conditionalFormatting sqref="CG24:CG25">
    <cfRule type="dataBar" priority="82">
      <dataBar>
        <cfvo type="min"/>
        <cfvo type="max"/>
        <color rgb="FFD6007B"/>
      </dataBar>
      <extLst>
        <ext xmlns:x14="http://schemas.microsoft.com/office/spreadsheetml/2009/9/main" uri="{B025F937-C7B1-47D3-B67F-A62EFF666E3E}">
          <x14:id>{520293D5-9FE7-4978-803A-9E0C1C09252B}</x14:id>
        </ext>
      </extLst>
    </cfRule>
    <cfRule type="dataBar" priority="83">
      <dataBar>
        <cfvo type="min"/>
        <cfvo type="max"/>
        <color rgb="FFD6007B"/>
      </dataBar>
      <extLst>
        <ext xmlns:x14="http://schemas.microsoft.com/office/spreadsheetml/2009/9/main" uri="{B025F937-C7B1-47D3-B67F-A62EFF666E3E}">
          <x14:id>{30A9EF50-F2CE-4B05-A892-6CFAE9EF0049}</x14:id>
        </ext>
      </extLst>
    </cfRule>
  </conditionalFormatting>
  <conditionalFormatting sqref="CI12:CI13">
    <cfRule type="dataBar" priority="81">
      <dataBar>
        <cfvo type="min"/>
        <cfvo type="max"/>
        <color rgb="FFD6007B"/>
      </dataBar>
      <extLst>
        <ext xmlns:x14="http://schemas.microsoft.com/office/spreadsheetml/2009/9/main" uri="{B025F937-C7B1-47D3-B67F-A62EFF666E3E}">
          <x14:id>{8423C943-D670-4E7F-885C-7EEEE82769F3}</x14:id>
        </ext>
      </extLst>
    </cfRule>
  </conditionalFormatting>
  <conditionalFormatting sqref="CI15:CI16">
    <cfRule type="dataBar" priority="80">
      <dataBar>
        <cfvo type="min"/>
        <cfvo type="max"/>
        <color rgb="FFD6007B"/>
      </dataBar>
      <extLst>
        <ext xmlns:x14="http://schemas.microsoft.com/office/spreadsheetml/2009/9/main" uri="{B025F937-C7B1-47D3-B67F-A62EFF666E3E}">
          <x14:id>{37CC653B-7F7F-4A1B-B8D9-612DBB466291}</x14:id>
        </ext>
      </extLst>
    </cfRule>
  </conditionalFormatting>
  <conditionalFormatting sqref="CI18:CI19">
    <cfRule type="dataBar" priority="79">
      <dataBar>
        <cfvo type="min"/>
        <cfvo type="max"/>
        <color rgb="FFD6007B"/>
      </dataBar>
      <extLst>
        <ext xmlns:x14="http://schemas.microsoft.com/office/spreadsheetml/2009/9/main" uri="{B025F937-C7B1-47D3-B67F-A62EFF666E3E}">
          <x14:id>{40D02088-30EA-4E51-8C21-D09B3E005763}</x14:id>
        </ext>
      </extLst>
    </cfRule>
  </conditionalFormatting>
  <conditionalFormatting sqref="CI21:CI22">
    <cfRule type="dataBar" priority="78">
      <dataBar>
        <cfvo type="min"/>
        <cfvo type="max"/>
        <color rgb="FFD6007B"/>
      </dataBar>
      <extLst>
        <ext xmlns:x14="http://schemas.microsoft.com/office/spreadsheetml/2009/9/main" uri="{B025F937-C7B1-47D3-B67F-A62EFF666E3E}">
          <x14:id>{41F3CC75-3036-4E63-868D-CAB2DB4789C2}</x14:id>
        </ext>
      </extLst>
    </cfRule>
  </conditionalFormatting>
  <conditionalFormatting sqref="CI24:CI25">
    <cfRule type="dataBar" priority="76">
      <dataBar>
        <cfvo type="min"/>
        <cfvo type="max"/>
        <color rgb="FFD6007B"/>
      </dataBar>
      <extLst>
        <ext xmlns:x14="http://schemas.microsoft.com/office/spreadsheetml/2009/9/main" uri="{B025F937-C7B1-47D3-B67F-A62EFF666E3E}">
          <x14:id>{2712580A-5ED7-48BE-A7A0-DC7FCEBFE8B2}</x14:id>
        </ext>
      </extLst>
    </cfRule>
    <cfRule type="dataBar" priority="77">
      <dataBar>
        <cfvo type="min"/>
        <cfvo type="max"/>
        <color rgb="FFD6007B"/>
      </dataBar>
      <extLst>
        <ext xmlns:x14="http://schemas.microsoft.com/office/spreadsheetml/2009/9/main" uri="{B025F937-C7B1-47D3-B67F-A62EFF666E3E}">
          <x14:id>{4EA2A2C8-3A78-4124-A4E0-98454DA251A4}</x14:id>
        </ext>
      </extLst>
    </cfRule>
  </conditionalFormatting>
  <conditionalFormatting sqref="CK9:CK10">
    <cfRule type="dataBar" priority="547">
      <dataBar>
        <cfvo type="min"/>
        <cfvo type="max"/>
        <color rgb="FFD6007B"/>
      </dataBar>
      <extLst>
        <ext xmlns:x14="http://schemas.microsoft.com/office/spreadsheetml/2009/9/main" uri="{B025F937-C7B1-47D3-B67F-A62EFF666E3E}">
          <x14:id>{830549AB-A344-4D30-85E2-CAA507113CAD}</x14:id>
        </ext>
      </extLst>
    </cfRule>
    <cfRule type="dataBar" priority="548">
      <dataBar>
        <cfvo type="min"/>
        <cfvo type="max"/>
        <color rgb="FFD6007B"/>
      </dataBar>
      <extLst>
        <ext xmlns:x14="http://schemas.microsoft.com/office/spreadsheetml/2009/9/main" uri="{B025F937-C7B1-47D3-B67F-A62EFF666E3E}">
          <x14:id>{1B1F86B3-8CA4-40B3-8BFA-3ACC9DF3718C}</x14:id>
        </ext>
      </extLst>
    </cfRule>
  </conditionalFormatting>
  <conditionalFormatting sqref="CK12:CK13">
    <cfRule type="dataBar" priority="21">
      <dataBar>
        <cfvo type="min"/>
        <cfvo type="max"/>
        <color rgb="FFD6007B"/>
      </dataBar>
      <extLst>
        <ext xmlns:x14="http://schemas.microsoft.com/office/spreadsheetml/2009/9/main" uri="{B025F937-C7B1-47D3-B67F-A62EFF666E3E}">
          <x14:id>{26EB5D3B-570C-4483-97B6-6B65EA0FBBE6}</x14:id>
        </ext>
      </extLst>
    </cfRule>
    <cfRule type="dataBar" priority="22">
      <dataBar>
        <cfvo type="min"/>
        <cfvo type="max"/>
        <color rgb="FFD6007B"/>
      </dataBar>
      <extLst>
        <ext xmlns:x14="http://schemas.microsoft.com/office/spreadsheetml/2009/9/main" uri="{B025F937-C7B1-47D3-B67F-A62EFF666E3E}">
          <x14:id>{A149DB0E-252B-4E59-9DE2-E6B0CDDEB845}</x14:id>
        </ext>
      </extLst>
    </cfRule>
  </conditionalFormatting>
  <conditionalFormatting sqref="CK15:CK16">
    <cfRule type="dataBar" priority="19">
      <dataBar>
        <cfvo type="min"/>
        <cfvo type="max"/>
        <color rgb="FFD6007B"/>
      </dataBar>
      <extLst>
        <ext xmlns:x14="http://schemas.microsoft.com/office/spreadsheetml/2009/9/main" uri="{B025F937-C7B1-47D3-B67F-A62EFF666E3E}">
          <x14:id>{18572EE6-3916-4993-AAD5-A964678CFD76}</x14:id>
        </ext>
      </extLst>
    </cfRule>
    <cfRule type="dataBar" priority="20">
      <dataBar>
        <cfvo type="min"/>
        <cfvo type="max"/>
        <color rgb="FFD6007B"/>
      </dataBar>
      <extLst>
        <ext xmlns:x14="http://schemas.microsoft.com/office/spreadsheetml/2009/9/main" uri="{B025F937-C7B1-47D3-B67F-A62EFF666E3E}">
          <x14:id>{C051885F-6F86-49A7-927C-53B4C6FBF422}</x14:id>
        </ext>
      </extLst>
    </cfRule>
  </conditionalFormatting>
  <conditionalFormatting sqref="CK18:CK19">
    <cfRule type="dataBar" priority="17">
      <dataBar>
        <cfvo type="min"/>
        <cfvo type="max"/>
        <color rgb="FFD6007B"/>
      </dataBar>
      <extLst>
        <ext xmlns:x14="http://schemas.microsoft.com/office/spreadsheetml/2009/9/main" uri="{B025F937-C7B1-47D3-B67F-A62EFF666E3E}">
          <x14:id>{26E3F704-41AF-44AB-979E-62B414066380}</x14:id>
        </ext>
      </extLst>
    </cfRule>
    <cfRule type="dataBar" priority="18">
      <dataBar>
        <cfvo type="min"/>
        <cfvo type="max"/>
        <color rgb="FFD6007B"/>
      </dataBar>
      <extLst>
        <ext xmlns:x14="http://schemas.microsoft.com/office/spreadsheetml/2009/9/main" uri="{B025F937-C7B1-47D3-B67F-A62EFF666E3E}">
          <x14:id>{2259BDA5-3871-46A6-9EA5-CF010E4161E8}</x14:id>
        </ext>
      </extLst>
    </cfRule>
  </conditionalFormatting>
  <conditionalFormatting sqref="CK21:CK22">
    <cfRule type="dataBar" priority="15">
      <dataBar>
        <cfvo type="min"/>
        <cfvo type="max"/>
        <color rgb="FFD6007B"/>
      </dataBar>
      <extLst>
        <ext xmlns:x14="http://schemas.microsoft.com/office/spreadsheetml/2009/9/main" uri="{B025F937-C7B1-47D3-B67F-A62EFF666E3E}">
          <x14:id>{A20275E7-6D09-42BB-A263-EA2F094677E4}</x14:id>
        </ext>
      </extLst>
    </cfRule>
    <cfRule type="dataBar" priority="16">
      <dataBar>
        <cfvo type="min"/>
        <cfvo type="max"/>
        <color rgb="FFD6007B"/>
      </dataBar>
      <extLst>
        <ext xmlns:x14="http://schemas.microsoft.com/office/spreadsheetml/2009/9/main" uri="{B025F937-C7B1-47D3-B67F-A62EFF666E3E}">
          <x14:id>{50EE164B-235F-4628-A59C-5C72310B0570}</x14:id>
        </ext>
      </extLst>
    </cfRule>
  </conditionalFormatting>
  <conditionalFormatting sqref="CK24:CK25">
    <cfRule type="dataBar" priority="13">
      <dataBar>
        <cfvo type="min"/>
        <cfvo type="max"/>
        <color rgb="FFD6007B"/>
      </dataBar>
      <extLst>
        <ext xmlns:x14="http://schemas.microsoft.com/office/spreadsheetml/2009/9/main" uri="{B025F937-C7B1-47D3-B67F-A62EFF666E3E}">
          <x14:id>{9C00054D-7776-4981-A88A-0B6833A8994E}</x14:id>
        </ext>
      </extLst>
    </cfRule>
    <cfRule type="dataBar" priority="14">
      <dataBar>
        <cfvo type="min"/>
        <cfvo type="max"/>
        <color rgb="FFD6007B"/>
      </dataBar>
      <extLst>
        <ext xmlns:x14="http://schemas.microsoft.com/office/spreadsheetml/2009/9/main" uri="{B025F937-C7B1-47D3-B67F-A62EFF666E3E}">
          <x14:id>{FC39462B-DACB-4866-B959-575D455579E3}</x14:id>
        </ext>
      </extLst>
    </cfRule>
  </conditionalFormatting>
  <dataValidations disablePrompts="1" count="1">
    <dataValidation showDropDown="1" showInputMessage="1" showErrorMessage="1" sqref="G24 G12 G15 G9 G18 G21" xr:uid="{F415A16C-40E4-4662-A7D1-C3C237044827}"/>
  </dataValidations>
  <printOptions horizontalCentered="1" verticalCentered="1"/>
  <pageMargins left="0.23622047244094491" right="0.23622047244094491" top="0.74803149606299213" bottom="0.74803149606299213" header="0.31496062992125984" footer="0.31496062992125984"/>
  <pageSetup scale="10" fitToHeight="0" orientation="landscape" r:id="rId1"/>
  <drawing r:id="rId2"/>
  <extLst>
    <ext xmlns:x14="http://schemas.microsoft.com/office/spreadsheetml/2009/9/main" uri="{78C0D931-6437-407d-A8EE-F0AAD7539E65}">
      <x14:conditionalFormattings>
        <x14:conditionalFormatting xmlns:xm="http://schemas.microsoft.com/office/excel/2006/main">
          <x14:cfRule type="dataBar" id="{7FEB7FC3-C7E0-4F3C-B7C1-238DF3FAC8F8}">
            <x14:dataBar minLength="0" maxLength="100" gradient="0">
              <x14:cfvo type="autoMin"/>
              <x14:cfvo type="autoMax"/>
              <x14:negativeFillColor rgb="FFFF0000"/>
              <x14:axisColor rgb="FF000000"/>
            </x14:dataBar>
          </x14:cfRule>
          <x14:cfRule type="dataBar" id="{8E9A68C6-846D-424E-B548-45993B812CBF}">
            <x14:dataBar minLength="0" maxLength="100" gradient="0">
              <x14:cfvo type="autoMin"/>
              <x14:cfvo type="autoMax"/>
              <x14:negativeFillColor rgb="FFFF0000"/>
              <x14:axisColor rgb="FF000000"/>
            </x14:dataBar>
          </x14:cfRule>
          <xm:sqref>I12:I13</xm:sqref>
        </x14:conditionalFormatting>
        <x14:conditionalFormatting xmlns:xm="http://schemas.microsoft.com/office/excel/2006/main">
          <x14:cfRule type="dataBar" id="{D4CB1450-DDD7-415A-8904-C4311C295FF3}">
            <x14:dataBar minLength="0" maxLength="100" gradient="0">
              <x14:cfvo type="autoMin"/>
              <x14:cfvo type="autoMax"/>
              <x14:negativeFillColor rgb="FFFF0000"/>
              <x14:axisColor rgb="FF000000"/>
            </x14:dataBar>
          </x14:cfRule>
          <x14:cfRule type="dataBar" id="{E8D4A463-6A07-4E68-A4A2-D6B6F5530284}">
            <x14:dataBar minLength="0" maxLength="100" gradient="0">
              <x14:cfvo type="autoMin"/>
              <x14:cfvo type="autoMax"/>
              <x14:negativeFillColor rgb="FFFF0000"/>
              <x14:axisColor rgb="FF000000"/>
            </x14:dataBar>
          </x14:cfRule>
          <xm:sqref>I15:I16</xm:sqref>
        </x14:conditionalFormatting>
        <x14:conditionalFormatting xmlns:xm="http://schemas.microsoft.com/office/excel/2006/main">
          <x14:cfRule type="dataBar" id="{AD8E3A24-6161-4336-9D33-7536076F2F8A}">
            <x14:dataBar minLength="0" maxLength="100" gradient="0">
              <x14:cfvo type="autoMin"/>
              <x14:cfvo type="autoMax"/>
              <x14:negativeFillColor rgb="FFFF0000"/>
              <x14:axisColor rgb="FF000000"/>
            </x14:dataBar>
          </x14:cfRule>
          <x14:cfRule type="dataBar" id="{88AC03E1-E041-493B-8267-5FA174C590F1}">
            <x14:dataBar minLength="0" maxLength="100" gradient="0">
              <x14:cfvo type="autoMin"/>
              <x14:cfvo type="autoMax"/>
              <x14:negativeFillColor rgb="FFFF0000"/>
              <x14:axisColor rgb="FF000000"/>
            </x14:dataBar>
          </x14:cfRule>
          <xm:sqref>I18:I19</xm:sqref>
        </x14:conditionalFormatting>
        <x14:conditionalFormatting xmlns:xm="http://schemas.microsoft.com/office/excel/2006/main">
          <x14:cfRule type="dataBar" id="{C6BFE8AE-15DA-48B4-8970-1413469CC9D9}">
            <x14:dataBar minLength="0" maxLength="100" gradient="0">
              <x14:cfvo type="autoMin"/>
              <x14:cfvo type="autoMax"/>
              <x14:negativeFillColor rgb="FFFF0000"/>
              <x14:axisColor rgb="FF000000"/>
            </x14:dataBar>
          </x14:cfRule>
          <x14:cfRule type="dataBar" id="{7151CEFA-80FD-44CB-9AB8-3411A2EB0EAF}">
            <x14:dataBar minLength="0" maxLength="100" gradient="0">
              <x14:cfvo type="autoMin"/>
              <x14:cfvo type="autoMax"/>
              <x14:negativeFillColor rgb="FFFF0000"/>
              <x14:axisColor rgb="FF000000"/>
            </x14:dataBar>
          </x14:cfRule>
          <xm:sqref>I21:I22</xm:sqref>
        </x14:conditionalFormatting>
        <x14:conditionalFormatting xmlns:xm="http://schemas.microsoft.com/office/excel/2006/main">
          <x14:cfRule type="dataBar" id="{E70FC4A2-F6CE-48B9-8A58-36B29D7923B7}">
            <x14:dataBar minLength="0" maxLength="100" gradient="0">
              <x14:cfvo type="autoMin"/>
              <x14:cfvo type="autoMax"/>
              <x14:negativeFillColor rgb="FFFF0000"/>
              <x14:axisColor rgb="FF000000"/>
            </x14:dataBar>
          </x14:cfRule>
          <x14:cfRule type="dataBar" id="{A6749A35-3A25-419E-A1F2-F774E15A1A25}">
            <x14:dataBar minLength="0" maxLength="100" gradient="0">
              <x14:cfvo type="autoMin"/>
              <x14:cfvo type="autoMax"/>
              <x14:negativeFillColor rgb="FFFF0000"/>
              <x14:axisColor rgb="FF000000"/>
            </x14:dataBar>
          </x14:cfRule>
          <x14:cfRule type="dataBar" id="{13FA7EAC-EA62-4422-84F0-D5FC0B87A969}">
            <x14:dataBar minLength="0" maxLength="100" gradient="0">
              <x14:cfvo type="autoMin"/>
              <x14:cfvo type="autoMax"/>
              <x14:negativeFillColor rgb="FFFF0000"/>
              <x14:axisColor rgb="FF000000"/>
            </x14:dataBar>
          </x14:cfRule>
          <xm:sqref>I24:I25</xm:sqref>
        </x14:conditionalFormatting>
        <x14:conditionalFormatting xmlns:xm="http://schemas.microsoft.com/office/excel/2006/main">
          <x14:cfRule type="dataBar" id="{5EC15DF9-54FB-4FED-A908-0D1A7E1FC0B8}">
            <x14:dataBar minLength="0" maxLength="100" gradient="0">
              <x14:cfvo type="autoMin"/>
              <x14:cfvo type="autoMax"/>
              <x14:negativeFillColor rgb="FFFF0000"/>
              <x14:axisColor rgb="FF000000"/>
            </x14:dataBar>
          </x14:cfRule>
          <xm:sqref>I9:J22</xm:sqref>
        </x14:conditionalFormatting>
        <x14:conditionalFormatting xmlns:xm="http://schemas.microsoft.com/office/excel/2006/main">
          <x14:cfRule type="dataBar" id="{A1D2A8DA-0DF5-44A4-8191-DD37E251674B}">
            <x14:dataBar minLength="0" maxLength="100" gradient="0">
              <x14:cfvo type="autoMin"/>
              <x14:cfvo type="autoMax"/>
              <x14:negativeFillColor rgb="FFFF0000"/>
              <x14:axisColor rgb="FF000000"/>
            </x14:dataBar>
          </x14:cfRule>
          <xm:sqref>I9:J23 K9:Q22</xm:sqref>
        </x14:conditionalFormatting>
        <x14:conditionalFormatting xmlns:xm="http://schemas.microsoft.com/office/excel/2006/main">
          <x14:cfRule type="dataBar" id="{1DABA211-F9E3-4E77-8709-DF86FAD7C9EE}">
            <x14:dataBar minLength="0" maxLength="100" gradient="0">
              <x14:cfvo type="autoMin"/>
              <x14:cfvo type="autoMax"/>
              <x14:negativeFillColor rgb="FFFF0000"/>
              <x14:axisColor rgb="FF000000"/>
            </x14:dataBar>
          </x14:cfRule>
          <xm:sqref>I9:Q10</xm:sqref>
        </x14:conditionalFormatting>
        <x14:conditionalFormatting xmlns:xm="http://schemas.microsoft.com/office/excel/2006/main">
          <x14:cfRule type="dataBar" id="{DDA11D83-AEE3-4A5C-BB65-F3C88DB7EADE}">
            <x14:dataBar minLength="0" maxLength="100" gradient="0">
              <x14:cfvo type="autoMin"/>
              <x14:cfvo type="autoMax"/>
              <x14:negativeFillColor rgb="FFFF0000"/>
              <x14:axisColor rgb="FF000000"/>
            </x14:dataBar>
          </x14:cfRule>
          <xm:sqref>I11:Q11 I17:Q17 I14:Q14 I20:Q20</xm:sqref>
        </x14:conditionalFormatting>
        <x14:conditionalFormatting xmlns:xm="http://schemas.microsoft.com/office/excel/2006/main">
          <x14:cfRule type="dataBar" id="{8F254092-70FD-4F1A-8A4A-DDA45779A5FD}">
            <x14:dataBar minLength="0" maxLength="100" gradient="0">
              <x14:cfvo type="autoMin"/>
              <x14:cfvo type="autoMax"/>
              <x14:negativeFillColor rgb="FFFF0000"/>
              <x14:axisColor rgb="FF000000"/>
            </x14:dataBar>
          </x14:cfRule>
          <xm:sqref>J24:J25 L24:L25 N24:P25</xm:sqref>
        </x14:conditionalFormatting>
        <x14:conditionalFormatting xmlns:xm="http://schemas.microsoft.com/office/excel/2006/main">
          <x14:cfRule type="dataBar" id="{473ADFF3-0BA3-4276-A1B4-8920D12717C8}">
            <x14:dataBar minLength="0" maxLength="100" gradient="0">
              <x14:cfvo type="autoMin"/>
              <x14:cfvo type="autoMax"/>
              <x14:negativeFillColor rgb="FFFF0000"/>
              <x14:axisColor rgb="FF000000"/>
            </x14:dataBar>
          </x14:cfRule>
          <xm:sqref>J24:J25</xm:sqref>
        </x14:conditionalFormatting>
        <x14:conditionalFormatting xmlns:xm="http://schemas.microsoft.com/office/excel/2006/main">
          <x14:cfRule type="dataBar" id="{8C0DF1C2-74F3-41EA-B8E5-FE52EFD39CF8}">
            <x14:dataBar minLength="0" maxLength="100" gradient="0">
              <x14:cfvo type="autoMin"/>
              <x14:cfvo type="autoMax"/>
              <x14:negativeFillColor rgb="FFFF0000"/>
              <x14:axisColor rgb="FF000000"/>
            </x14:dataBar>
          </x14:cfRule>
          <xm:sqref>K9:K10</xm:sqref>
        </x14:conditionalFormatting>
        <x14:conditionalFormatting xmlns:xm="http://schemas.microsoft.com/office/excel/2006/main">
          <x14:cfRule type="dataBar" id="{70016560-8EF8-4EA6-BF8E-D46BE56C9592}">
            <x14:dataBar minLength="0" maxLength="100" gradient="0">
              <x14:cfvo type="autoMin"/>
              <x14:cfvo type="autoMax"/>
              <x14:negativeFillColor rgb="FFFF0000"/>
              <x14:axisColor rgb="FF000000"/>
            </x14:dataBar>
          </x14:cfRule>
          <x14:cfRule type="dataBar" id="{66E73C93-7FED-47F1-B9C0-0CF871FE93E4}">
            <x14:dataBar minLength="0" maxLength="100" gradient="0">
              <x14:cfvo type="autoMin"/>
              <x14:cfvo type="autoMax"/>
              <x14:negativeFillColor rgb="FFFF0000"/>
              <x14:axisColor rgb="FF000000"/>
            </x14:dataBar>
          </x14:cfRule>
          <x14:cfRule type="dataBar" id="{18FA833B-2D68-43A6-93C7-9BCFBDF58215}">
            <x14:dataBar minLength="0" maxLength="100" gradient="0">
              <x14:cfvo type="autoMin"/>
              <x14:cfvo type="autoMax"/>
              <x14:negativeFillColor rgb="FFFF0000"/>
              <x14:axisColor rgb="FF000000"/>
            </x14:dataBar>
          </x14:cfRule>
          <x14:cfRule type="dataBar" id="{CE81B584-6FED-4148-B3F3-7A6D9A4CBDF0}">
            <x14:dataBar minLength="0" maxLength="100" gradient="0">
              <x14:cfvo type="autoMin"/>
              <x14:cfvo type="autoMax"/>
              <x14:negativeFillColor rgb="FFFF0000"/>
              <x14:axisColor rgb="FF000000"/>
            </x14:dataBar>
          </x14:cfRule>
          <xm:sqref>K12:K13</xm:sqref>
        </x14:conditionalFormatting>
        <x14:conditionalFormatting xmlns:xm="http://schemas.microsoft.com/office/excel/2006/main">
          <x14:cfRule type="dataBar" id="{DAB9FC2C-68DB-40D8-A477-B2689697A15D}">
            <x14:dataBar minLength="0" maxLength="100" gradient="0">
              <x14:cfvo type="autoMin"/>
              <x14:cfvo type="autoMax"/>
              <x14:negativeFillColor rgb="FFFF0000"/>
              <x14:axisColor rgb="FF000000"/>
            </x14:dataBar>
          </x14:cfRule>
          <x14:cfRule type="dataBar" id="{B1F7F56E-0A3E-453F-901F-FF0CE5CC3E64}">
            <x14:dataBar minLength="0" maxLength="100" gradient="0">
              <x14:cfvo type="autoMin"/>
              <x14:cfvo type="autoMax"/>
              <x14:negativeFillColor rgb="FFFF0000"/>
              <x14:axisColor rgb="FF000000"/>
            </x14:dataBar>
          </x14:cfRule>
          <x14:cfRule type="dataBar" id="{FF82D294-0FB6-40CF-B34D-2B89F097FA4D}">
            <x14:dataBar minLength="0" maxLength="100" gradient="0">
              <x14:cfvo type="autoMin"/>
              <x14:cfvo type="autoMax"/>
              <x14:negativeFillColor rgb="FFFF0000"/>
              <x14:axisColor rgb="FF000000"/>
            </x14:dataBar>
          </x14:cfRule>
          <x14:cfRule type="dataBar" id="{D5485BC0-D32A-4592-878C-CEC74472030B}">
            <x14:dataBar minLength="0" maxLength="100" gradient="0">
              <x14:cfvo type="autoMin"/>
              <x14:cfvo type="autoMax"/>
              <x14:negativeFillColor rgb="FFFF0000"/>
              <x14:axisColor rgb="FF000000"/>
            </x14:dataBar>
          </x14:cfRule>
          <xm:sqref>K15:K16</xm:sqref>
        </x14:conditionalFormatting>
        <x14:conditionalFormatting xmlns:xm="http://schemas.microsoft.com/office/excel/2006/main">
          <x14:cfRule type="dataBar" id="{4D12BC95-89CC-4831-9A3E-0E81924EAA95}">
            <x14:dataBar minLength="0" maxLength="100" gradient="0">
              <x14:cfvo type="autoMin"/>
              <x14:cfvo type="autoMax"/>
              <x14:negativeFillColor rgb="FFFF0000"/>
              <x14:axisColor rgb="FF000000"/>
            </x14:dataBar>
          </x14:cfRule>
          <x14:cfRule type="dataBar" id="{21656252-400F-4A85-9D21-A6A664373B88}">
            <x14:dataBar minLength="0" maxLength="100" gradient="0">
              <x14:cfvo type="autoMin"/>
              <x14:cfvo type="autoMax"/>
              <x14:negativeFillColor rgb="FFFF0000"/>
              <x14:axisColor rgb="FF000000"/>
            </x14:dataBar>
          </x14:cfRule>
          <x14:cfRule type="dataBar" id="{0079AB9B-7633-4508-BDE2-1B67E61DE136}">
            <x14:dataBar minLength="0" maxLength="100" gradient="0">
              <x14:cfvo type="autoMin"/>
              <x14:cfvo type="autoMax"/>
              <x14:negativeFillColor rgb="FFFF0000"/>
              <x14:axisColor rgb="FF000000"/>
            </x14:dataBar>
          </x14:cfRule>
          <x14:cfRule type="dataBar" id="{4826F334-9C35-42EC-9969-DDC02A06B0CF}">
            <x14:dataBar minLength="0" maxLength="100" gradient="0">
              <x14:cfvo type="autoMin"/>
              <x14:cfvo type="autoMax"/>
              <x14:negativeFillColor rgb="FFFF0000"/>
              <x14:axisColor rgb="FF000000"/>
            </x14:dataBar>
          </x14:cfRule>
          <xm:sqref>K18:K19</xm:sqref>
        </x14:conditionalFormatting>
        <x14:conditionalFormatting xmlns:xm="http://schemas.microsoft.com/office/excel/2006/main">
          <x14:cfRule type="dataBar" id="{2019B545-E31E-42B3-8B19-405F7DBA4F2E}">
            <x14:dataBar minLength="0" maxLength="100" gradient="0">
              <x14:cfvo type="autoMin"/>
              <x14:cfvo type="autoMax"/>
              <x14:negativeFillColor rgb="FFFF0000"/>
              <x14:axisColor rgb="FF000000"/>
            </x14:dataBar>
          </x14:cfRule>
          <x14:cfRule type="dataBar" id="{7CB168BB-0570-44CD-BEF8-574935B5076F}">
            <x14:dataBar minLength="0" maxLength="100" gradient="0">
              <x14:cfvo type="autoMin"/>
              <x14:cfvo type="autoMax"/>
              <x14:negativeFillColor rgb="FFFF0000"/>
              <x14:axisColor rgb="FF000000"/>
            </x14:dataBar>
          </x14:cfRule>
          <x14:cfRule type="dataBar" id="{438B98C5-AA09-45A4-A8BB-9A9309401253}">
            <x14:dataBar minLength="0" maxLength="100" gradient="0">
              <x14:cfvo type="autoMin"/>
              <x14:cfvo type="autoMax"/>
              <x14:negativeFillColor rgb="FFFF0000"/>
              <x14:axisColor rgb="FF000000"/>
            </x14:dataBar>
          </x14:cfRule>
          <x14:cfRule type="dataBar" id="{2652B398-8F2F-4B58-89FF-7A125F4EA889}">
            <x14:dataBar minLength="0" maxLength="100" gradient="0">
              <x14:cfvo type="autoMin"/>
              <x14:cfvo type="autoMax"/>
              <x14:negativeFillColor rgb="FFFF0000"/>
              <x14:axisColor rgb="FF000000"/>
            </x14:dataBar>
          </x14:cfRule>
          <xm:sqref>K21:K22</xm:sqref>
        </x14:conditionalFormatting>
        <x14:conditionalFormatting xmlns:xm="http://schemas.microsoft.com/office/excel/2006/main">
          <x14:cfRule type="dataBar" id="{39D10A46-AF29-4D4D-B1C5-D9BC429B9158}">
            <x14:dataBar minLength="0" maxLength="100" gradient="0">
              <x14:cfvo type="autoMin"/>
              <x14:cfvo type="autoMax"/>
              <x14:negativeFillColor rgb="FFFF0000"/>
              <x14:axisColor rgb="FF000000"/>
            </x14:dataBar>
          </x14:cfRule>
          <x14:cfRule type="dataBar" id="{2E64A819-916F-4637-9271-5890C7E28098}">
            <x14:dataBar minLength="0" maxLength="100" gradient="0">
              <x14:cfvo type="autoMin"/>
              <x14:cfvo type="autoMax"/>
              <x14:negativeFillColor rgb="FFFF0000"/>
              <x14:axisColor rgb="FF000000"/>
            </x14:dataBar>
          </x14:cfRule>
          <x14:cfRule type="dataBar" id="{960E0BAB-8FC0-4FF2-83AF-33A0D35D65B9}">
            <x14:dataBar minLength="0" maxLength="100" gradient="0">
              <x14:cfvo type="autoMin"/>
              <x14:cfvo type="autoMax"/>
              <x14:negativeFillColor rgb="FFFF0000"/>
              <x14:axisColor rgb="FF000000"/>
            </x14:dataBar>
          </x14:cfRule>
          <x14:cfRule type="dataBar" id="{6FB0056B-97C6-4E38-8862-5E74E9866A0E}">
            <x14:dataBar minLength="0" maxLength="100" gradient="0">
              <x14:cfvo type="autoMin"/>
              <x14:cfvo type="autoMax"/>
              <x14:negativeFillColor rgb="FFFF0000"/>
              <x14:axisColor rgb="FF000000"/>
            </x14:dataBar>
          </x14:cfRule>
          <xm:sqref>K24:K25</xm:sqref>
        </x14:conditionalFormatting>
        <x14:conditionalFormatting xmlns:xm="http://schemas.microsoft.com/office/excel/2006/main">
          <x14:cfRule type="dataBar" id="{24701D79-D03A-46AC-B88B-0DB1B44C5051}">
            <x14:dataBar minLength="0" maxLength="100" gradient="0">
              <x14:cfvo type="autoMin"/>
              <x14:cfvo type="autoMax"/>
              <x14:negativeFillColor rgb="FFFF0000"/>
              <x14:axisColor rgb="FF000000"/>
            </x14:dataBar>
          </x14:cfRule>
          <xm:sqref>K9:L22</xm:sqref>
        </x14:conditionalFormatting>
        <x14:conditionalFormatting xmlns:xm="http://schemas.microsoft.com/office/excel/2006/main">
          <x14:cfRule type="dataBar" id="{FD1149AA-B2DB-414E-A26D-A900428FF107}">
            <x14:dataBar minLength="0" maxLength="100" gradient="0">
              <x14:cfvo type="autoMin"/>
              <x14:cfvo type="autoMax"/>
              <x14:negativeFillColor rgb="FFFF0000"/>
              <x14:axisColor rgb="FF000000"/>
            </x14:dataBar>
          </x14:cfRule>
          <xm:sqref>L24:L25</xm:sqref>
        </x14:conditionalFormatting>
        <x14:conditionalFormatting xmlns:xm="http://schemas.microsoft.com/office/excel/2006/main">
          <x14:cfRule type="dataBar" id="{D7FA930C-6BB9-43DB-9E64-7A69756A853B}">
            <x14:dataBar minLength="0" maxLength="100" gradient="0">
              <x14:cfvo type="autoMin"/>
              <x14:cfvo type="autoMax"/>
              <x14:negativeFillColor rgb="FFFF0000"/>
              <x14:axisColor rgb="FF000000"/>
            </x14:dataBar>
          </x14:cfRule>
          <x14:cfRule type="dataBar" id="{FAEDB54B-9F90-40D6-8358-B78E1924507A}">
            <x14:dataBar minLength="0" maxLength="100" gradient="0">
              <x14:cfvo type="autoMin"/>
              <x14:cfvo type="autoMax"/>
              <x14:negativeFillColor rgb="FFFF0000"/>
              <x14:axisColor rgb="FF000000"/>
            </x14:dataBar>
          </x14:cfRule>
          <xm:sqref>M12:M13</xm:sqref>
        </x14:conditionalFormatting>
        <x14:conditionalFormatting xmlns:xm="http://schemas.microsoft.com/office/excel/2006/main">
          <x14:cfRule type="dataBar" id="{62EA7E11-6099-4E56-A64D-40206C18B2DC}">
            <x14:dataBar minLength="0" maxLength="100" gradient="0">
              <x14:cfvo type="autoMin"/>
              <x14:cfvo type="autoMax"/>
              <x14:negativeFillColor rgb="FFFF0000"/>
              <x14:axisColor rgb="FF000000"/>
            </x14:dataBar>
          </x14:cfRule>
          <x14:cfRule type="dataBar" id="{C4A61577-3467-40E6-9893-C5EA9AE391D5}">
            <x14:dataBar minLength="0" maxLength="100" gradient="0">
              <x14:cfvo type="autoMin"/>
              <x14:cfvo type="autoMax"/>
              <x14:negativeFillColor rgb="FFFF0000"/>
              <x14:axisColor rgb="FF000000"/>
            </x14:dataBar>
          </x14:cfRule>
          <xm:sqref>M15:M16</xm:sqref>
        </x14:conditionalFormatting>
        <x14:conditionalFormatting xmlns:xm="http://schemas.microsoft.com/office/excel/2006/main">
          <x14:cfRule type="dataBar" id="{CCA5C1D4-4992-4DB9-9EA8-FA02F8C5232C}">
            <x14:dataBar minLength="0" maxLength="100" gradient="0">
              <x14:cfvo type="autoMin"/>
              <x14:cfvo type="autoMax"/>
              <x14:negativeFillColor rgb="FFFF0000"/>
              <x14:axisColor rgb="FF000000"/>
            </x14:dataBar>
          </x14:cfRule>
          <x14:cfRule type="dataBar" id="{772A3ABF-93ED-4935-A21F-70E7A0D82DCB}">
            <x14:dataBar minLength="0" maxLength="100" gradient="0">
              <x14:cfvo type="autoMin"/>
              <x14:cfvo type="autoMax"/>
              <x14:negativeFillColor rgb="FFFF0000"/>
              <x14:axisColor rgb="FF000000"/>
            </x14:dataBar>
          </x14:cfRule>
          <xm:sqref>M18:M19</xm:sqref>
        </x14:conditionalFormatting>
        <x14:conditionalFormatting xmlns:xm="http://schemas.microsoft.com/office/excel/2006/main">
          <x14:cfRule type="dataBar" id="{41AB8808-8482-4078-A3D7-E734A7DC58D7}">
            <x14:dataBar minLength="0" maxLength="100" gradient="0">
              <x14:cfvo type="autoMin"/>
              <x14:cfvo type="autoMax"/>
              <x14:negativeFillColor rgb="FFFF0000"/>
              <x14:axisColor rgb="FF000000"/>
            </x14:dataBar>
          </x14:cfRule>
          <x14:cfRule type="dataBar" id="{7D86880F-7AF8-4B58-811C-99C7593DD84F}">
            <x14:dataBar minLength="0" maxLength="100" gradient="0">
              <x14:cfvo type="autoMin"/>
              <x14:cfvo type="autoMax"/>
              <x14:negativeFillColor rgb="FFFF0000"/>
              <x14:axisColor rgb="FF000000"/>
            </x14:dataBar>
          </x14:cfRule>
          <xm:sqref>M21:M22</xm:sqref>
        </x14:conditionalFormatting>
        <x14:conditionalFormatting xmlns:xm="http://schemas.microsoft.com/office/excel/2006/main">
          <x14:cfRule type="dataBar" id="{A044417B-DAC7-4006-BF57-F8C051323A03}">
            <x14:dataBar minLength="0" maxLength="100" gradient="0">
              <x14:cfvo type="autoMin"/>
              <x14:cfvo type="autoMax"/>
              <x14:negativeFillColor rgb="FFFF0000"/>
              <x14:axisColor rgb="FF000000"/>
            </x14:dataBar>
          </x14:cfRule>
          <x14:cfRule type="dataBar" id="{5F0C49AB-5B39-4A78-A711-184C3EA193D6}">
            <x14:dataBar minLength="0" maxLength="100" gradient="0">
              <x14:cfvo type="autoMin"/>
              <x14:cfvo type="autoMax"/>
              <x14:negativeFillColor rgb="FFFF0000"/>
              <x14:axisColor rgb="FF000000"/>
            </x14:dataBar>
          </x14:cfRule>
          <xm:sqref>M24:M25</xm:sqref>
        </x14:conditionalFormatting>
        <x14:conditionalFormatting xmlns:xm="http://schemas.microsoft.com/office/excel/2006/main">
          <x14:cfRule type="dataBar" id="{0078249A-19B7-4CCC-A4D2-4A51DA6FE390}">
            <x14:dataBar minLength="0" maxLength="100" gradient="0">
              <x14:cfvo type="autoMin"/>
              <x14:cfvo type="autoMax"/>
              <x14:negativeFillColor rgb="FFFF0000"/>
              <x14:axisColor rgb="FF000000"/>
            </x14:dataBar>
          </x14:cfRule>
          <xm:sqref>O12:O13</xm:sqref>
        </x14:conditionalFormatting>
        <x14:conditionalFormatting xmlns:xm="http://schemas.microsoft.com/office/excel/2006/main">
          <x14:cfRule type="dataBar" id="{75C7DE9F-C4B4-4462-8A19-DBFAD4DF180A}">
            <x14:dataBar minLength="0" maxLength="100" gradient="0">
              <x14:cfvo type="autoMin"/>
              <x14:cfvo type="autoMax"/>
              <x14:negativeFillColor rgb="FFFF0000"/>
              <x14:axisColor rgb="FF000000"/>
            </x14:dataBar>
          </x14:cfRule>
          <xm:sqref>O15:O16</xm:sqref>
        </x14:conditionalFormatting>
        <x14:conditionalFormatting xmlns:xm="http://schemas.microsoft.com/office/excel/2006/main">
          <x14:cfRule type="dataBar" id="{27A1368F-4738-4308-A43A-C938C99863A3}">
            <x14:dataBar minLength="0" maxLength="100" gradient="0">
              <x14:cfvo type="autoMin"/>
              <x14:cfvo type="autoMax"/>
              <x14:negativeFillColor rgb="FFFF0000"/>
              <x14:axisColor rgb="FF000000"/>
            </x14:dataBar>
          </x14:cfRule>
          <xm:sqref>O18:O19</xm:sqref>
        </x14:conditionalFormatting>
        <x14:conditionalFormatting xmlns:xm="http://schemas.microsoft.com/office/excel/2006/main">
          <x14:cfRule type="dataBar" id="{40D12176-2E2B-4B3B-B105-53C63B5ECD14}">
            <x14:dataBar minLength="0" maxLength="100" gradient="0">
              <x14:cfvo type="autoMin"/>
              <x14:cfvo type="autoMax"/>
              <x14:negativeFillColor rgb="FFFF0000"/>
              <x14:axisColor rgb="FF000000"/>
            </x14:dataBar>
          </x14:cfRule>
          <xm:sqref>O21:O22</xm:sqref>
        </x14:conditionalFormatting>
        <x14:conditionalFormatting xmlns:xm="http://schemas.microsoft.com/office/excel/2006/main">
          <x14:cfRule type="dataBar" id="{8F092C61-01EE-47F5-B7D9-41F4309476D0}">
            <x14:dataBar minLength="0" maxLength="100" gradient="0">
              <x14:cfvo type="autoMin"/>
              <x14:cfvo type="autoMax"/>
              <x14:negativeFillColor rgb="FFFF0000"/>
              <x14:axisColor rgb="FF000000"/>
            </x14:dataBar>
          </x14:cfRule>
          <xm:sqref>O24:O25</xm:sqref>
        </x14:conditionalFormatting>
        <x14:conditionalFormatting xmlns:xm="http://schemas.microsoft.com/office/excel/2006/main">
          <x14:cfRule type="dataBar" id="{A6F417DE-8ACA-4E54-9DA4-15F55018159C}">
            <x14:dataBar minLength="0" maxLength="100" gradient="0">
              <x14:cfvo type="autoMin"/>
              <x14:cfvo type="autoMax"/>
              <x14:negativeFillColor rgb="FFFF0000"/>
              <x14:axisColor rgb="FF000000"/>
            </x14:dataBar>
          </x14:cfRule>
          <x14:cfRule type="dataBar" id="{7159B2E5-7E36-46D8-9510-DEB9D6E16E80}">
            <x14:dataBar minLength="0" maxLength="100" gradient="0">
              <x14:cfvo type="autoMin"/>
              <x14:cfvo type="autoMax"/>
              <x14:negativeFillColor rgb="FFFF0000"/>
              <x14:axisColor rgb="FF000000"/>
            </x14:dataBar>
          </x14:cfRule>
          <x14:cfRule type="dataBar" id="{5EDD53D6-EB83-4267-BC06-8BBFE4F9BE70}">
            <x14:dataBar minLength="0" maxLength="100" gradient="0">
              <x14:cfvo type="autoMin"/>
              <x14:cfvo type="autoMax"/>
              <x14:negativeFillColor rgb="FFFF0000"/>
              <x14:axisColor rgb="FF000000"/>
            </x14:dataBar>
          </x14:cfRule>
          <x14:cfRule type="dataBar" id="{4BCD289B-82A4-4668-B38E-F015893AEFF3}">
            <x14:dataBar minLength="0" maxLength="100" gradient="0">
              <x14:cfvo type="autoMin"/>
              <x14:cfvo type="autoMax"/>
              <x14:negativeFillColor rgb="FFFF0000"/>
              <x14:axisColor rgb="FF000000"/>
            </x14:dataBar>
          </x14:cfRule>
          <xm:sqref>Q12:Q13</xm:sqref>
        </x14:conditionalFormatting>
        <x14:conditionalFormatting xmlns:xm="http://schemas.microsoft.com/office/excel/2006/main">
          <x14:cfRule type="dataBar" id="{43FA3425-A624-4836-A9A1-FAC34FD5D259}">
            <x14:dataBar minLength="0" maxLength="100" gradient="0">
              <x14:cfvo type="autoMin"/>
              <x14:cfvo type="autoMax"/>
              <x14:negativeFillColor rgb="FFFF0000"/>
              <x14:axisColor rgb="FF000000"/>
            </x14:dataBar>
          </x14:cfRule>
          <x14:cfRule type="dataBar" id="{7D1962B1-E78E-4B29-A762-77F83DE57BD4}">
            <x14:dataBar minLength="0" maxLength="100" gradient="0">
              <x14:cfvo type="autoMin"/>
              <x14:cfvo type="autoMax"/>
              <x14:negativeFillColor rgb="FFFF0000"/>
              <x14:axisColor rgb="FF000000"/>
            </x14:dataBar>
          </x14:cfRule>
          <x14:cfRule type="dataBar" id="{EC3B5512-C7EE-4801-AF27-9CC98783DB1D}">
            <x14:dataBar minLength="0" maxLength="100" gradient="0">
              <x14:cfvo type="autoMin"/>
              <x14:cfvo type="autoMax"/>
              <x14:negativeFillColor rgb="FFFF0000"/>
              <x14:axisColor rgb="FF000000"/>
            </x14:dataBar>
          </x14:cfRule>
          <xm:sqref>Q15:Q16</xm:sqref>
        </x14:conditionalFormatting>
        <x14:conditionalFormatting xmlns:xm="http://schemas.microsoft.com/office/excel/2006/main">
          <x14:cfRule type="dataBar" id="{A9BB7841-6E6D-45A6-8014-DFBC40F2B5A9}">
            <x14:dataBar minLength="0" maxLength="100" gradient="0">
              <x14:cfvo type="autoMin"/>
              <x14:cfvo type="autoMax"/>
              <x14:negativeFillColor rgb="FFFF0000"/>
              <x14:axisColor rgb="FF000000"/>
            </x14:dataBar>
          </x14:cfRule>
          <x14:cfRule type="dataBar" id="{567D480A-8460-4812-AAF7-0CF843EC9EE1}">
            <x14:dataBar minLength="0" maxLength="100" gradient="0">
              <x14:cfvo type="autoMin"/>
              <x14:cfvo type="autoMax"/>
              <x14:negativeFillColor rgb="FFFF0000"/>
              <x14:axisColor rgb="FF000000"/>
            </x14:dataBar>
          </x14:cfRule>
          <x14:cfRule type="dataBar" id="{33B9C2E8-D7B7-4937-B674-C3CEDA279169}">
            <x14:dataBar minLength="0" maxLength="100" gradient="0">
              <x14:cfvo type="autoMin"/>
              <x14:cfvo type="autoMax"/>
              <x14:negativeFillColor rgb="FFFF0000"/>
              <x14:axisColor rgb="FF000000"/>
            </x14:dataBar>
          </x14:cfRule>
          <xm:sqref>Q18:Q19</xm:sqref>
        </x14:conditionalFormatting>
        <x14:conditionalFormatting xmlns:xm="http://schemas.microsoft.com/office/excel/2006/main">
          <x14:cfRule type="dataBar" id="{6C4ABC32-5745-41C0-9721-1ED83EA751E1}">
            <x14:dataBar minLength="0" maxLength="100" gradient="0">
              <x14:cfvo type="autoMin"/>
              <x14:cfvo type="autoMax"/>
              <x14:negativeFillColor rgb="FFFF0000"/>
              <x14:axisColor rgb="FF000000"/>
            </x14:dataBar>
          </x14:cfRule>
          <x14:cfRule type="dataBar" id="{817EFE10-CB44-4172-8ACB-3F4052B7CC85}">
            <x14:dataBar minLength="0" maxLength="100" gradient="0">
              <x14:cfvo type="autoMin"/>
              <x14:cfvo type="autoMax"/>
              <x14:negativeFillColor rgb="FFFF0000"/>
              <x14:axisColor rgb="FF000000"/>
            </x14:dataBar>
          </x14:cfRule>
          <x14:cfRule type="dataBar" id="{F4D14702-EEE7-4D49-BB39-1D6B9DE81C98}">
            <x14:dataBar minLength="0" maxLength="100" gradient="0">
              <x14:cfvo type="autoMin"/>
              <x14:cfvo type="autoMax"/>
              <x14:negativeFillColor rgb="FFFF0000"/>
              <x14:axisColor rgb="FF000000"/>
            </x14:dataBar>
          </x14:cfRule>
          <xm:sqref>Q21:Q22</xm:sqref>
        </x14:conditionalFormatting>
        <x14:conditionalFormatting xmlns:xm="http://schemas.microsoft.com/office/excel/2006/main">
          <x14:cfRule type="dataBar" id="{5A7B3475-8F2E-489A-AA7F-C85FB4B2D062}">
            <x14:dataBar minLength="0" maxLength="100" gradient="0">
              <x14:cfvo type="autoMin"/>
              <x14:cfvo type="autoMax"/>
              <x14:negativeFillColor rgb="FFFF0000"/>
              <x14:axisColor rgb="FF000000"/>
            </x14:dataBar>
          </x14:cfRule>
          <x14:cfRule type="dataBar" id="{B3244954-BAC3-4954-8F86-799C0EC258B0}">
            <x14:dataBar minLength="0" maxLength="100" gradient="0">
              <x14:cfvo type="autoMin"/>
              <x14:cfvo type="autoMax"/>
              <x14:negativeFillColor rgb="FFFF0000"/>
              <x14:axisColor rgb="FF000000"/>
            </x14:dataBar>
          </x14:cfRule>
          <xm:sqref>Q24:Q25</xm:sqref>
        </x14:conditionalFormatting>
        <x14:conditionalFormatting xmlns:xm="http://schemas.microsoft.com/office/excel/2006/main">
          <x14:cfRule type="dataBar" id="{CFA7B89D-CB39-4F6E-97D4-52CE5945AE41}">
            <x14:dataBar minLength="0" maxLength="100" gradient="0">
              <x14:cfvo type="autoMin"/>
              <x14:cfvo type="autoMax"/>
              <x14:negativeFillColor rgb="FFFF0000"/>
              <x14:axisColor rgb="FF000000"/>
            </x14:dataBar>
          </x14:cfRule>
          <x14:cfRule type="dataBar" id="{340D090A-487C-4855-A518-99C59B589FDF}">
            <x14:dataBar minLength="0" maxLength="100" gradient="0">
              <x14:cfvo type="autoMin"/>
              <x14:cfvo type="autoMax"/>
              <x14:negativeFillColor rgb="FFFF0000"/>
              <x14:axisColor rgb="FF000000"/>
            </x14:dataBar>
          </x14:cfRule>
          <xm:sqref>S9:S10</xm:sqref>
        </x14:conditionalFormatting>
        <x14:conditionalFormatting xmlns:xm="http://schemas.microsoft.com/office/excel/2006/main">
          <x14:cfRule type="dataBar" id="{6C04D8DC-396B-4F3C-A8EB-04FC2B0445CE}">
            <x14:dataBar minLength="0" maxLength="100" gradient="0">
              <x14:cfvo type="autoMin"/>
              <x14:cfvo type="autoMax"/>
              <x14:negativeFillColor rgb="FFFF0000"/>
              <x14:axisColor rgb="FF000000"/>
            </x14:dataBar>
          </x14:cfRule>
          <x14:cfRule type="dataBar" id="{4D180059-9242-4C85-8A33-C3C7A13B1C5D}">
            <x14:dataBar minLength="0" maxLength="100" gradient="0">
              <x14:cfvo type="autoMin"/>
              <x14:cfvo type="autoMax"/>
              <x14:negativeFillColor rgb="FFFF0000"/>
              <x14:axisColor rgb="FF000000"/>
            </x14:dataBar>
          </x14:cfRule>
          <xm:sqref>S12:S13</xm:sqref>
        </x14:conditionalFormatting>
        <x14:conditionalFormatting xmlns:xm="http://schemas.microsoft.com/office/excel/2006/main">
          <x14:cfRule type="dataBar" id="{39774EA6-CF26-4AD4-A38A-B22A9B924541}">
            <x14:dataBar minLength="0" maxLength="100" gradient="0">
              <x14:cfvo type="autoMin"/>
              <x14:cfvo type="autoMax"/>
              <x14:negativeFillColor rgb="FFFF0000"/>
              <x14:axisColor rgb="FF000000"/>
            </x14:dataBar>
          </x14:cfRule>
          <x14:cfRule type="dataBar" id="{C5C5C033-333B-4119-9D48-EE1C9612E1A0}">
            <x14:dataBar minLength="0" maxLength="100" gradient="0">
              <x14:cfvo type="autoMin"/>
              <x14:cfvo type="autoMax"/>
              <x14:negativeFillColor rgb="FFFF0000"/>
              <x14:axisColor rgb="FF000000"/>
            </x14:dataBar>
          </x14:cfRule>
          <xm:sqref>S15:S16</xm:sqref>
        </x14:conditionalFormatting>
        <x14:conditionalFormatting xmlns:xm="http://schemas.microsoft.com/office/excel/2006/main">
          <x14:cfRule type="dataBar" id="{17620D3C-8C21-4E25-B754-F2B99528E27C}">
            <x14:dataBar minLength="0" maxLength="100" gradient="0">
              <x14:cfvo type="autoMin"/>
              <x14:cfvo type="autoMax"/>
              <x14:negativeFillColor rgb="FFFF0000"/>
              <x14:axisColor rgb="FF000000"/>
            </x14:dataBar>
          </x14:cfRule>
          <x14:cfRule type="dataBar" id="{6F8B37F6-5811-4938-8565-49015EB4B3AC}">
            <x14:dataBar minLength="0" maxLength="100" gradient="0">
              <x14:cfvo type="autoMin"/>
              <x14:cfvo type="autoMax"/>
              <x14:negativeFillColor rgb="FFFF0000"/>
              <x14:axisColor rgb="FF000000"/>
            </x14:dataBar>
          </x14:cfRule>
          <xm:sqref>S18:S19</xm:sqref>
        </x14:conditionalFormatting>
        <x14:conditionalFormatting xmlns:xm="http://schemas.microsoft.com/office/excel/2006/main">
          <x14:cfRule type="dataBar" id="{2C32784C-0BD7-44A0-AF96-F6437242C47C}">
            <x14:dataBar minLength="0" maxLength="100" gradient="0">
              <x14:cfvo type="autoMin"/>
              <x14:cfvo type="autoMax"/>
              <x14:negativeFillColor rgb="FFFF0000"/>
              <x14:axisColor rgb="FF000000"/>
            </x14:dataBar>
          </x14:cfRule>
          <x14:cfRule type="dataBar" id="{C2C0289A-F24E-4AED-8EC6-F894AF25757D}">
            <x14:dataBar minLength="0" maxLength="100" gradient="0">
              <x14:cfvo type="autoMin"/>
              <x14:cfvo type="autoMax"/>
              <x14:negativeFillColor rgb="FFFF0000"/>
              <x14:axisColor rgb="FF000000"/>
            </x14:dataBar>
          </x14:cfRule>
          <xm:sqref>S21:S22</xm:sqref>
        </x14:conditionalFormatting>
        <x14:conditionalFormatting xmlns:xm="http://schemas.microsoft.com/office/excel/2006/main">
          <x14:cfRule type="dataBar" id="{96A90AA9-2292-467B-81CD-8D85D9C78DC8}">
            <x14:dataBar minLength="0" maxLength="100" gradient="0">
              <x14:cfvo type="autoMin"/>
              <x14:cfvo type="autoMax"/>
              <x14:negativeFillColor rgb="FFFF0000"/>
              <x14:axisColor rgb="FF000000"/>
            </x14:dataBar>
          </x14:cfRule>
          <x14:cfRule type="dataBar" id="{54330503-0E03-46B2-BDBB-CF90224594E2}">
            <x14:dataBar minLength="0" maxLength="100" gradient="0">
              <x14:cfvo type="autoMin"/>
              <x14:cfvo type="autoMax"/>
              <x14:negativeFillColor rgb="FFFF0000"/>
              <x14:axisColor rgb="FF000000"/>
            </x14:dataBar>
          </x14:cfRule>
          <xm:sqref>S24:S25</xm:sqref>
        </x14:conditionalFormatting>
        <x14:conditionalFormatting xmlns:xm="http://schemas.microsoft.com/office/excel/2006/main">
          <x14:cfRule type="dataBar" id="{4C0979C0-0D32-4630-B81B-C070B94018A9}">
            <x14:dataBar minLength="0" maxLength="100" gradient="0">
              <x14:cfvo type="autoMin"/>
              <x14:cfvo type="autoMax"/>
              <x14:negativeFillColor rgb="FFFF0000"/>
              <x14:axisColor rgb="FF000000"/>
            </x14:dataBar>
          </x14:cfRule>
          <xm:sqref>U9:U10</xm:sqref>
        </x14:conditionalFormatting>
        <x14:conditionalFormatting xmlns:xm="http://schemas.microsoft.com/office/excel/2006/main">
          <x14:cfRule type="dataBar" id="{CCD3F35F-F72A-4D27-B230-E069CCAD3A8A}">
            <x14:dataBar minLength="0" maxLength="100" gradient="0">
              <x14:cfvo type="autoMin"/>
              <x14:cfvo type="autoMax"/>
              <x14:negativeFillColor rgb="FFFF0000"/>
              <x14:axisColor rgb="FF000000"/>
            </x14:dataBar>
          </x14:cfRule>
          <xm:sqref>U9:U22</xm:sqref>
        </x14:conditionalFormatting>
        <x14:conditionalFormatting xmlns:xm="http://schemas.microsoft.com/office/excel/2006/main">
          <x14:cfRule type="dataBar" id="{E7ED55FE-D87F-4A92-9171-BBC9832CEA56}">
            <x14:dataBar minLength="0" maxLength="100" gradient="0">
              <x14:cfvo type="autoMin"/>
              <x14:cfvo type="autoMax"/>
              <x14:negativeFillColor rgb="FFFF0000"/>
              <x14:axisColor rgb="FF000000"/>
            </x14:dataBar>
          </x14:cfRule>
          <xm:sqref>U11 U17 U14 U20</xm:sqref>
        </x14:conditionalFormatting>
        <x14:conditionalFormatting xmlns:xm="http://schemas.microsoft.com/office/excel/2006/main">
          <x14:cfRule type="dataBar" id="{9B769BA9-7D88-44AD-9B3A-0418A4517152}">
            <x14:dataBar minLength="0" maxLength="100" gradient="0">
              <x14:cfvo type="autoMin"/>
              <x14:cfvo type="autoMax"/>
              <x14:negativeFillColor rgb="FFFF0000"/>
              <x14:axisColor rgb="FF000000"/>
            </x14:dataBar>
          </x14:cfRule>
          <xm:sqref>U12:U13</xm:sqref>
        </x14:conditionalFormatting>
        <x14:conditionalFormatting xmlns:xm="http://schemas.microsoft.com/office/excel/2006/main">
          <x14:cfRule type="dataBar" id="{D7964331-56B3-4C9C-9661-22A1FE547484}">
            <x14:dataBar minLength="0" maxLength="100" gradient="0">
              <x14:cfvo type="autoMin"/>
              <x14:cfvo type="autoMax"/>
              <x14:negativeFillColor rgb="FFFF0000"/>
              <x14:axisColor rgb="FF000000"/>
            </x14:dataBar>
          </x14:cfRule>
          <xm:sqref>U15:U16</xm:sqref>
        </x14:conditionalFormatting>
        <x14:conditionalFormatting xmlns:xm="http://schemas.microsoft.com/office/excel/2006/main">
          <x14:cfRule type="dataBar" id="{9E23A826-4D26-4660-A192-0A0705D7E18D}">
            <x14:dataBar minLength="0" maxLength="100" gradient="0">
              <x14:cfvo type="autoMin"/>
              <x14:cfvo type="autoMax"/>
              <x14:negativeFillColor rgb="FFFF0000"/>
              <x14:axisColor rgb="FF000000"/>
            </x14:dataBar>
          </x14:cfRule>
          <xm:sqref>U18:U19</xm:sqref>
        </x14:conditionalFormatting>
        <x14:conditionalFormatting xmlns:xm="http://schemas.microsoft.com/office/excel/2006/main">
          <x14:cfRule type="dataBar" id="{2E2AF105-F75C-4977-B2DE-843738E54BE1}">
            <x14:dataBar minLength="0" maxLength="100" gradient="0">
              <x14:cfvo type="autoMin"/>
              <x14:cfvo type="autoMax"/>
              <x14:negativeFillColor rgb="FFFF0000"/>
              <x14:axisColor rgb="FF000000"/>
            </x14:dataBar>
          </x14:cfRule>
          <xm:sqref>U21:U22</xm:sqref>
        </x14:conditionalFormatting>
        <x14:conditionalFormatting xmlns:xm="http://schemas.microsoft.com/office/excel/2006/main">
          <x14:cfRule type="dataBar" id="{A672B98E-0540-4E36-9D4A-7DFF584EDD94}">
            <x14:dataBar minLength="0" maxLength="100" gradient="0">
              <x14:cfvo type="autoMin"/>
              <x14:cfvo type="autoMax"/>
              <x14:negativeFillColor rgb="FFFF0000"/>
              <x14:axisColor rgb="FF000000"/>
            </x14:dataBar>
          </x14:cfRule>
          <x14:cfRule type="dataBar" id="{9CB4ECB6-0A3E-4004-A48C-219A83649DC4}">
            <x14:dataBar minLength="0" maxLength="100" gradient="0">
              <x14:cfvo type="autoMin"/>
              <x14:cfvo type="autoMax"/>
              <x14:negativeFillColor rgb="FFFF0000"/>
              <x14:axisColor rgb="FF000000"/>
            </x14:dataBar>
          </x14:cfRule>
          <xm:sqref>U24:U25</xm:sqref>
        </x14:conditionalFormatting>
        <x14:conditionalFormatting xmlns:xm="http://schemas.microsoft.com/office/excel/2006/main">
          <x14:cfRule type="dataBar" id="{104E888B-99BD-44BF-8990-4CD38E82DB2F}">
            <x14:dataBar minLength="0" maxLength="100" gradient="0">
              <x14:cfvo type="autoMin"/>
              <x14:cfvo type="autoMax"/>
              <x14:negativeFillColor rgb="FFFF0000"/>
              <x14:axisColor rgb="FF000000"/>
            </x14:dataBar>
          </x14:cfRule>
          <xm:sqref>W9:W10</xm:sqref>
        </x14:conditionalFormatting>
        <x14:conditionalFormatting xmlns:xm="http://schemas.microsoft.com/office/excel/2006/main">
          <x14:cfRule type="dataBar" id="{17E29DFB-74BA-4698-BF33-F2824209A48A}">
            <x14:dataBar minLength="0" maxLength="100" gradient="0">
              <x14:cfvo type="autoMin"/>
              <x14:cfvo type="autoMax"/>
              <x14:negativeFillColor rgb="FFFF0000"/>
              <x14:axisColor rgb="FF000000"/>
            </x14:dataBar>
          </x14:cfRule>
          <xm:sqref>W9:W22</xm:sqref>
        </x14:conditionalFormatting>
        <x14:conditionalFormatting xmlns:xm="http://schemas.microsoft.com/office/excel/2006/main">
          <x14:cfRule type="dataBar" id="{3BC05C83-5FD1-4F83-8181-5662B85F2C6B}">
            <x14:dataBar minLength="0" maxLength="100" gradient="0">
              <x14:cfvo type="autoMin"/>
              <x14:cfvo type="autoMax"/>
              <x14:negativeFillColor rgb="FFFF0000"/>
              <x14:axisColor rgb="FF000000"/>
            </x14:dataBar>
          </x14:cfRule>
          <xm:sqref>W12:W13</xm:sqref>
        </x14:conditionalFormatting>
        <x14:conditionalFormatting xmlns:xm="http://schemas.microsoft.com/office/excel/2006/main">
          <x14:cfRule type="dataBar" id="{72655AE3-ACB3-425E-B7AD-E13E87665FAA}">
            <x14:dataBar minLength="0" maxLength="100" gradient="0">
              <x14:cfvo type="autoMin"/>
              <x14:cfvo type="autoMax"/>
              <x14:negativeFillColor rgb="FFFF0000"/>
              <x14:axisColor rgb="FF000000"/>
            </x14:dataBar>
          </x14:cfRule>
          <xm:sqref>W15:W16</xm:sqref>
        </x14:conditionalFormatting>
        <x14:conditionalFormatting xmlns:xm="http://schemas.microsoft.com/office/excel/2006/main">
          <x14:cfRule type="dataBar" id="{0E140A4D-9D52-4B58-ADA8-B729DBD85FAA}">
            <x14:dataBar minLength="0" maxLength="100" gradient="0">
              <x14:cfvo type="autoMin"/>
              <x14:cfvo type="autoMax"/>
              <x14:negativeFillColor rgb="FFFF0000"/>
              <x14:axisColor rgb="FF000000"/>
            </x14:dataBar>
          </x14:cfRule>
          <xm:sqref>W17 W11 W14 W20</xm:sqref>
        </x14:conditionalFormatting>
        <x14:conditionalFormatting xmlns:xm="http://schemas.microsoft.com/office/excel/2006/main">
          <x14:cfRule type="dataBar" id="{579071CB-A8FC-4780-87B7-C221BBC79AC3}">
            <x14:dataBar minLength="0" maxLength="100" gradient="0">
              <x14:cfvo type="autoMin"/>
              <x14:cfvo type="autoMax"/>
              <x14:negativeFillColor rgb="FFFF0000"/>
              <x14:axisColor rgb="FF000000"/>
            </x14:dataBar>
          </x14:cfRule>
          <xm:sqref>W18:W19</xm:sqref>
        </x14:conditionalFormatting>
        <x14:conditionalFormatting xmlns:xm="http://schemas.microsoft.com/office/excel/2006/main">
          <x14:cfRule type="dataBar" id="{2F110019-13F7-4F2B-B7B9-F2F9F7E62396}">
            <x14:dataBar minLength="0" maxLength="100" gradient="0">
              <x14:cfvo type="autoMin"/>
              <x14:cfvo type="autoMax"/>
              <x14:negativeFillColor rgb="FFFF0000"/>
              <x14:axisColor rgb="FF000000"/>
            </x14:dataBar>
          </x14:cfRule>
          <xm:sqref>W21:W22</xm:sqref>
        </x14:conditionalFormatting>
        <x14:conditionalFormatting xmlns:xm="http://schemas.microsoft.com/office/excel/2006/main">
          <x14:cfRule type="dataBar" id="{2A9D869A-6C85-4602-B475-B060772A9C25}">
            <x14:dataBar minLength="0" maxLength="100" gradient="0">
              <x14:cfvo type="autoMin"/>
              <x14:cfvo type="autoMax"/>
              <x14:negativeFillColor rgb="FFFF0000"/>
              <x14:axisColor rgb="FF000000"/>
            </x14:dataBar>
          </x14:cfRule>
          <x14:cfRule type="dataBar" id="{C231A6CA-9064-4E11-A1DD-1D8FBB93ABE9}">
            <x14:dataBar minLength="0" maxLength="100" gradient="0">
              <x14:cfvo type="autoMin"/>
              <x14:cfvo type="autoMax"/>
              <x14:negativeFillColor rgb="FFFF0000"/>
              <x14:axisColor rgb="FF000000"/>
            </x14:dataBar>
          </x14:cfRule>
          <xm:sqref>W24:W25</xm:sqref>
        </x14:conditionalFormatting>
        <x14:conditionalFormatting xmlns:xm="http://schemas.microsoft.com/office/excel/2006/main">
          <x14:cfRule type="dataBar" id="{57D09456-AB20-480B-9D11-DAA36BAE5AA0}">
            <x14:dataBar minLength="0" maxLength="100" gradient="0">
              <x14:cfvo type="autoMin"/>
              <x14:cfvo type="autoMax"/>
              <x14:negativeFillColor rgb="FFFF0000"/>
              <x14:axisColor rgb="FF000000"/>
            </x14:dataBar>
          </x14:cfRule>
          <xm:sqref>Y9:Y10</xm:sqref>
        </x14:conditionalFormatting>
        <x14:conditionalFormatting xmlns:xm="http://schemas.microsoft.com/office/excel/2006/main">
          <x14:cfRule type="dataBar" id="{DA830B89-A37C-466D-A108-40174AC291DC}">
            <x14:dataBar minLength="0" maxLength="100" gradient="0">
              <x14:cfvo type="autoMin"/>
              <x14:cfvo type="autoMax"/>
              <x14:negativeFillColor rgb="FFFF0000"/>
              <x14:axisColor rgb="FF000000"/>
            </x14:dataBar>
          </x14:cfRule>
          <xm:sqref>Y9:Y22</xm:sqref>
        </x14:conditionalFormatting>
        <x14:conditionalFormatting xmlns:xm="http://schemas.microsoft.com/office/excel/2006/main">
          <x14:cfRule type="dataBar" id="{8336BA26-DEBC-4D8F-BE50-56644F8EC993}">
            <x14:dataBar minLength="0" maxLength="100" gradient="0">
              <x14:cfvo type="autoMin"/>
              <x14:cfvo type="autoMax"/>
              <x14:negativeFillColor rgb="FFFF0000"/>
              <x14:axisColor rgb="FF000000"/>
            </x14:dataBar>
          </x14:cfRule>
          <xm:sqref>Y11 Y17 Y14 Y20</xm:sqref>
        </x14:conditionalFormatting>
        <x14:conditionalFormatting xmlns:xm="http://schemas.microsoft.com/office/excel/2006/main">
          <x14:cfRule type="dataBar" id="{D0AE2116-1257-4C3C-9B98-9A4493587D86}">
            <x14:dataBar minLength="0" maxLength="100" gradient="0">
              <x14:cfvo type="autoMin"/>
              <x14:cfvo type="autoMax"/>
              <x14:negativeFillColor rgb="FFFF0000"/>
              <x14:axisColor rgb="FF000000"/>
            </x14:dataBar>
          </x14:cfRule>
          <x14:cfRule type="dataBar" id="{817828FE-3749-4E00-B57E-AF4FAAF9B8E3}">
            <x14:dataBar minLength="0" maxLength="100" gradient="0">
              <x14:cfvo type="autoMin"/>
              <x14:cfvo type="autoMax"/>
              <x14:negativeFillColor rgb="FFFF0000"/>
              <x14:axisColor rgb="FF000000"/>
            </x14:dataBar>
          </x14:cfRule>
          <xm:sqref>Y12:Y13</xm:sqref>
        </x14:conditionalFormatting>
        <x14:conditionalFormatting xmlns:xm="http://schemas.microsoft.com/office/excel/2006/main">
          <x14:cfRule type="dataBar" id="{70E8751B-C212-40BB-8236-2AF4F8061424}">
            <x14:dataBar minLength="0" maxLength="100" gradient="0">
              <x14:cfvo type="autoMin"/>
              <x14:cfvo type="autoMax"/>
              <x14:negativeFillColor rgb="FFFF0000"/>
              <x14:axisColor rgb="FF000000"/>
            </x14:dataBar>
          </x14:cfRule>
          <x14:cfRule type="dataBar" id="{1CECD2FE-5B07-4754-92BB-287E9FE628CA}">
            <x14:dataBar minLength="0" maxLength="100" gradient="0">
              <x14:cfvo type="autoMin"/>
              <x14:cfvo type="autoMax"/>
              <x14:negativeFillColor rgb="FFFF0000"/>
              <x14:axisColor rgb="FF000000"/>
            </x14:dataBar>
          </x14:cfRule>
          <xm:sqref>Y15:Y16</xm:sqref>
        </x14:conditionalFormatting>
        <x14:conditionalFormatting xmlns:xm="http://schemas.microsoft.com/office/excel/2006/main">
          <x14:cfRule type="dataBar" id="{410AE29D-BECE-43E8-A30B-7F1A425CC4A4}">
            <x14:dataBar minLength="0" maxLength="100" gradient="0">
              <x14:cfvo type="autoMin"/>
              <x14:cfvo type="autoMax"/>
              <x14:negativeFillColor rgb="FFFF0000"/>
              <x14:axisColor rgb="FF000000"/>
            </x14:dataBar>
          </x14:cfRule>
          <x14:cfRule type="dataBar" id="{F1E29D47-71B3-4740-BD04-8FDD81438A71}">
            <x14:dataBar minLength="0" maxLength="100" gradient="0">
              <x14:cfvo type="autoMin"/>
              <x14:cfvo type="autoMax"/>
              <x14:negativeFillColor rgb="FFFF0000"/>
              <x14:axisColor rgb="FF000000"/>
            </x14:dataBar>
          </x14:cfRule>
          <xm:sqref>Y18:Y19</xm:sqref>
        </x14:conditionalFormatting>
        <x14:conditionalFormatting xmlns:xm="http://schemas.microsoft.com/office/excel/2006/main">
          <x14:cfRule type="dataBar" id="{E3AEA625-B491-435D-9A47-C10D802D47A9}">
            <x14:dataBar minLength="0" maxLength="100" gradient="0">
              <x14:cfvo type="autoMin"/>
              <x14:cfvo type="autoMax"/>
              <x14:negativeFillColor rgb="FFFF0000"/>
              <x14:axisColor rgb="FF000000"/>
            </x14:dataBar>
          </x14:cfRule>
          <x14:cfRule type="dataBar" id="{B7F9B25E-6F94-41BD-AF40-DC0FFB22C8AF}">
            <x14:dataBar minLength="0" maxLength="100" gradient="0">
              <x14:cfvo type="autoMin"/>
              <x14:cfvo type="autoMax"/>
              <x14:negativeFillColor rgb="FFFF0000"/>
              <x14:axisColor rgb="FF000000"/>
            </x14:dataBar>
          </x14:cfRule>
          <xm:sqref>Y21:Y22</xm:sqref>
        </x14:conditionalFormatting>
        <x14:conditionalFormatting xmlns:xm="http://schemas.microsoft.com/office/excel/2006/main">
          <x14:cfRule type="dataBar" id="{F4A22DDA-11B0-4EFB-9D75-7E43491F82C0}">
            <x14:dataBar minLength="0" maxLength="100" gradient="0">
              <x14:cfvo type="autoMin"/>
              <x14:cfvo type="autoMax"/>
              <x14:negativeFillColor rgb="FFFF0000"/>
              <x14:axisColor rgb="FF000000"/>
            </x14:dataBar>
          </x14:cfRule>
          <x14:cfRule type="dataBar" id="{0CF1DC37-0703-4A14-905A-C9B31C85D043}">
            <x14:dataBar minLength="0" maxLength="100" gradient="0">
              <x14:cfvo type="autoMin"/>
              <x14:cfvo type="autoMax"/>
              <x14:negativeFillColor rgb="FFFF0000"/>
              <x14:axisColor rgb="FF000000"/>
            </x14:dataBar>
          </x14:cfRule>
          <xm:sqref>Y24:Y25</xm:sqref>
        </x14:conditionalFormatting>
        <x14:conditionalFormatting xmlns:xm="http://schemas.microsoft.com/office/excel/2006/main">
          <x14:cfRule type="dataBar" id="{8B7716C6-4A73-42FA-B9BE-FAA26662FCC6}">
            <x14:dataBar minLength="0" maxLength="100" gradient="0">
              <x14:cfvo type="autoMin"/>
              <x14:cfvo type="autoMax"/>
              <x14:negativeFillColor rgb="FFFF0000"/>
              <x14:axisColor rgb="FF000000"/>
            </x14:dataBar>
          </x14:cfRule>
          <xm:sqref>AA9:AA10</xm:sqref>
        </x14:conditionalFormatting>
        <x14:conditionalFormatting xmlns:xm="http://schemas.microsoft.com/office/excel/2006/main">
          <x14:cfRule type="dataBar" id="{A1A72BCD-57CF-4247-A838-5F154D4AF77F}">
            <x14:dataBar minLength="0" maxLength="100" gradient="0">
              <x14:cfvo type="autoMin"/>
              <x14:cfvo type="autoMax"/>
              <x14:negativeFillColor rgb="FFFF0000"/>
              <x14:axisColor rgb="FF000000"/>
            </x14:dataBar>
          </x14:cfRule>
          <xm:sqref>AA9:AA22</xm:sqref>
        </x14:conditionalFormatting>
        <x14:conditionalFormatting xmlns:xm="http://schemas.microsoft.com/office/excel/2006/main">
          <x14:cfRule type="dataBar" id="{F8814955-0AAA-4416-B96A-C383B11042AC}">
            <x14:dataBar minLength="0" maxLength="100" gradient="0">
              <x14:cfvo type="autoMin"/>
              <x14:cfvo type="autoMax"/>
              <x14:negativeFillColor rgb="FFFF0000"/>
              <x14:axisColor rgb="FF000000"/>
            </x14:dataBar>
          </x14:cfRule>
          <xm:sqref>AA11 AA17 AA14 AA20</xm:sqref>
        </x14:conditionalFormatting>
        <x14:conditionalFormatting xmlns:xm="http://schemas.microsoft.com/office/excel/2006/main">
          <x14:cfRule type="dataBar" id="{9BEB78A1-CC55-45B7-9054-7AD4B0E1409D}">
            <x14:dataBar minLength="0" maxLength="100" gradient="0">
              <x14:cfvo type="autoMin"/>
              <x14:cfvo type="autoMax"/>
              <x14:negativeFillColor rgb="FFFF0000"/>
              <x14:axisColor rgb="FF000000"/>
            </x14:dataBar>
          </x14:cfRule>
          <xm:sqref>AA12:AA13</xm:sqref>
        </x14:conditionalFormatting>
        <x14:conditionalFormatting xmlns:xm="http://schemas.microsoft.com/office/excel/2006/main">
          <x14:cfRule type="dataBar" id="{D16DDD90-4E10-4089-8B5E-F46AB1CA3BE1}">
            <x14:dataBar minLength="0" maxLength="100" gradient="0">
              <x14:cfvo type="autoMin"/>
              <x14:cfvo type="autoMax"/>
              <x14:negativeFillColor rgb="FFFF0000"/>
              <x14:axisColor rgb="FF000000"/>
            </x14:dataBar>
          </x14:cfRule>
          <xm:sqref>AA15:AA16</xm:sqref>
        </x14:conditionalFormatting>
        <x14:conditionalFormatting xmlns:xm="http://schemas.microsoft.com/office/excel/2006/main">
          <x14:cfRule type="dataBar" id="{72FA3AF3-5C3C-4317-8370-8D069F8F08D1}">
            <x14:dataBar minLength="0" maxLength="100" gradient="0">
              <x14:cfvo type="autoMin"/>
              <x14:cfvo type="autoMax"/>
              <x14:negativeFillColor rgb="FFFF0000"/>
              <x14:axisColor rgb="FF000000"/>
            </x14:dataBar>
          </x14:cfRule>
          <xm:sqref>AA18:AA19</xm:sqref>
        </x14:conditionalFormatting>
        <x14:conditionalFormatting xmlns:xm="http://schemas.microsoft.com/office/excel/2006/main">
          <x14:cfRule type="dataBar" id="{55571774-0994-45BD-97C6-AF301ECB143F}">
            <x14:dataBar minLength="0" maxLength="100" gradient="0">
              <x14:cfvo type="autoMin"/>
              <x14:cfvo type="autoMax"/>
              <x14:negativeFillColor rgb="FFFF0000"/>
              <x14:axisColor rgb="FF000000"/>
            </x14:dataBar>
          </x14:cfRule>
          <xm:sqref>AA21:AA22</xm:sqref>
        </x14:conditionalFormatting>
        <x14:conditionalFormatting xmlns:xm="http://schemas.microsoft.com/office/excel/2006/main">
          <x14:cfRule type="dataBar" id="{2D9E4EF4-69CA-4BFF-A4B8-F642372D5A0B}">
            <x14:dataBar minLength="0" maxLength="100" gradient="0">
              <x14:cfvo type="autoMin"/>
              <x14:cfvo type="autoMax"/>
              <x14:negativeFillColor rgb="FFFF0000"/>
              <x14:axisColor rgb="FF000000"/>
            </x14:dataBar>
          </x14:cfRule>
          <x14:cfRule type="dataBar" id="{A2DFFA5E-8808-459D-997B-754A069228EB}">
            <x14:dataBar minLength="0" maxLength="100" gradient="0">
              <x14:cfvo type="autoMin"/>
              <x14:cfvo type="autoMax"/>
              <x14:negativeFillColor rgb="FFFF0000"/>
              <x14:axisColor rgb="FF000000"/>
            </x14:dataBar>
          </x14:cfRule>
          <xm:sqref>AA24:AA25</xm:sqref>
        </x14:conditionalFormatting>
        <x14:conditionalFormatting xmlns:xm="http://schemas.microsoft.com/office/excel/2006/main">
          <x14:cfRule type="dataBar" id="{1BE5F117-668A-4C77-A927-B9EAFDF5D584}">
            <x14:dataBar minLength="0" maxLength="100" gradient="0">
              <x14:cfvo type="autoMin"/>
              <x14:cfvo type="autoMax"/>
              <x14:negativeFillColor rgb="FFFF0000"/>
              <x14:axisColor rgb="FF000000"/>
            </x14:dataBar>
          </x14:cfRule>
          <xm:sqref>AC9:AC10</xm:sqref>
        </x14:conditionalFormatting>
        <x14:conditionalFormatting xmlns:xm="http://schemas.microsoft.com/office/excel/2006/main">
          <x14:cfRule type="dataBar" id="{196592F9-7D23-44E9-9825-0FD6198BFEA8}">
            <x14:dataBar minLength="0" maxLength="100" gradient="0">
              <x14:cfvo type="autoMin"/>
              <x14:cfvo type="autoMax"/>
              <x14:negativeFillColor rgb="FFFF0000"/>
              <x14:axisColor rgb="FF000000"/>
            </x14:dataBar>
          </x14:cfRule>
          <xm:sqref>AC9:AC22</xm:sqref>
        </x14:conditionalFormatting>
        <x14:conditionalFormatting xmlns:xm="http://schemas.microsoft.com/office/excel/2006/main">
          <x14:cfRule type="dataBar" id="{3C90AEBA-3F83-4F41-B273-4D5702CBE48A}">
            <x14:dataBar minLength="0" maxLength="100" gradient="0">
              <x14:cfvo type="autoMin"/>
              <x14:cfvo type="autoMax"/>
              <x14:negativeFillColor rgb="FFFF0000"/>
              <x14:axisColor rgb="FF000000"/>
            </x14:dataBar>
          </x14:cfRule>
          <xm:sqref>AC12:AC13</xm:sqref>
        </x14:conditionalFormatting>
        <x14:conditionalFormatting xmlns:xm="http://schemas.microsoft.com/office/excel/2006/main">
          <x14:cfRule type="dataBar" id="{9CBEE168-FA2E-46E7-88A6-B3A22C3836FC}">
            <x14:dataBar minLength="0" maxLength="100" gradient="0">
              <x14:cfvo type="autoMin"/>
              <x14:cfvo type="autoMax"/>
              <x14:negativeFillColor rgb="FFFF0000"/>
              <x14:axisColor rgb="FF000000"/>
            </x14:dataBar>
          </x14:cfRule>
          <xm:sqref>AC15:AC16</xm:sqref>
        </x14:conditionalFormatting>
        <x14:conditionalFormatting xmlns:xm="http://schemas.microsoft.com/office/excel/2006/main">
          <x14:cfRule type="dataBar" id="{3BA6176B-B912-4FED-8D0A-8470F006DC2F}">
            <x14:dataBar minLength="0" maxLength="100" gradient="0">
              <x14:cfvo type="autoMin"/>
              <x14:cfvo type="autoMax"/>
              <x14:negativeFillColor rgb="FFFF0000"/>
              <x14:axisColor rgb="FF000000"/>
            </x14:dataBar>
          </x14:cfRule>
          <xm:sqref>AC17 AC11 AC14 AC20</xm:sqref>
        </x14:conditionalFormatting>
        <x14:conditionalFormatting xmlns:xm="http://schemas.microsoft.com/office/excel/2006/main">
          <x14:cfRule type="dataBar" id="{E2D1CBC0-4502-4130-8C2D-680DA4B81A04}">
            <x14:dataBar minLength="0" maxLength="100" gradient="0">
              <x14:cfvo type="autoMin"/>
              <x14:cfvo type="autoMax"/>
              <x14:negativeFillColor rgb="FFFF0000"/>
              <x14:axisColor rgb="FF000000"/>
            </x14:dataBar>
          </x14:cfRule>
          <xm:sqref>AC18:AC19</xm:sqref>
        </x14:conditionalFormatting>
        <x14:conditionalFormatting xmlns:xm="http://schemas.microsoft.com/office/excel/2006/main">
          <x14:cfRule type="dataBar" id="{07E95C8E-19D3-4D83-B043-10A81F468106}">
            <x14:dataBar minLength="0" maxLength="100" gradient="0">
              <x14:cfvo type="autoMin"/>
              <x14:cfvo type="autoMax"/>
              <x14:negativeFillColor rgb="FFFF0000"/>
              <x14:axisColor rgb="FF000000"/>
            </x14:dataBar>
          </x14:cfRule>
          <xm:sqref>AC21:AC22</xm:sqref>
        </x14:conditionalFormatting>
        <x14:conditionalFormatting xmlns:xm="http://schemas.microsoft.com/office/excel/2006/main">
          <x14:cfRule type="dataBar" id="{05F524E3-2E55-418F-AC6D-3A636C2162B0}">
            <x14:dataBar minLength="0" maxLength="100" gradient="0">
              <x14:cfvo type="autoMin"/>
              <x14:cfvo type="autoMax"/>
              <x14:negativeFillColor rgb="FFFF0000"/>
              <x14:axisColor rgb="FF000000"/>
            </x14:dataBar>
          </x14:cfRule>
          <x14:cfRule type="dataBar" id="{8723A31E-9C25-46AE-9B80-9B81C8CAC913}">
            <x14:dataBar minLength="0" maxLength="100" gradient="0">
              <x14:cfvo type="autoMin"/>
              <x14:cfvo type="autoMax"/>
              <x14:negativeFillColor rgb="FFFF0000"/>
              <x14:axisColor rgb="FF000000"/>
            </x14:dataBar>
          </x14:cfRule>
          <xm:sqref>AC24:AC25</xm:sqref>
        </x14:conditionalFormatting>
        <x14:conditionalFormatting xmlns:xm="http://schemas.microsoft.com/office/excel/2006/main">
          <x14:cfRule type="dataBar" id="{7AE565C1-F72A-4985-9951-D659724D5D24}">
            <x14:dataBar minLength="0" maxLength="100" gradient="0">
              <x14:cfvo type="autoMin"/>
              <x14:cfvo type="autoMax"/>
              <x14:negativeFillColor rgb="FFFF0000"/>
              <x14:axisColor rgb="FF000000"/>
            </x14:dataBar>
          </x14:cfRule>
          <xm:sqref>AE9:AE10</xm:sqref>
        </x14:conditionalFormatting>
        <x14:conditionalFormatting xmlns:xm="http://schemas.microsoft.com/office/excel/2006/main">
          <x14:cfRule type="dataBar" id="{A4F56155-99D8-48AF-996A-9D0A24838100}">
            <x14:dataBar minLength="0" maxLength="100" gradient="0">
              <x14:cfvo type="autoMin"/>
              <x14:cfvo type="autoMax"/>
              <x14:negativeFillColor rgb="FFFF0000"/>
              <x14:axisColor rgb="FF000000"/>
            </x14:dataBar>
          </x14:cfRule>
          <xm:sqref>AE9:AE22</xm:sqref>
        </x14:conditionalFormatting>
        <x14:conditionalFormatting xmlns:xm="http://schemas.microsoft.com/office/excel/2006/main">
          <x14:cfRule type="dataBar" id="{596A3A05-BC77-455C-A9BF-2A6C3F1F4C48}">
            <x14:dataBar minLength="0" maxLength="100" gradient="0">
              <x14:cfvo type="autoMin"/>
              <x14:cfvo type="autoMax"/>
              <x14:negativeFillColor rgb="FFFF0000"/>
              <x14:axisColor rgb="FF000000"/>
            </x14:dataBar>
          </x14:cfRule>
          <xm:sqref>AE17 AE11 AE14 AE20</xm:sqref>
        </x14:conditionalFormatting>
        <x14:conditionalFormatting xmlns:xm="http://schemas.microsoft.com/office/excel/2006/main">
          <x14:cfRule type="dataBar" id="{04E8703B-4829-4B00-961A-6F9FFA6022B2}">
            <x14:dataBar minLength="0" maxLength="100" gradient="0">
              <x14:cfvo type="autoMin"/>
              <x14:cfvo type="autoMax"/>
              <x14:negativeFillColor rgb="FFFF0000"/>
              <x14:axisColor rgb="FF000000"/>
            </x14:dataBar>
          </x14:cfRule>
          <x14:cfRule type="dataBar" id="{F57DAB64-883E-435C-BB6C-BC1277F4986C}">
            <x14:dataBar minLength="0" maxLength="100" gradient="0">
              <x14:cfvo type="autoMin"/>
              <x14:cfvo type="autoMax"/>
              <x14:negativeFillColor rgb="FFFF0000"/>
              <x14:axisColor rgb="FF000000"/>
            </x14:dataBar>
          </x14:cfRule>
          <xm:sqref>AE12:AE13</xm:sqref>
        </x14:conditionalFormatting>
        <x14:conditionalFormatting xmlns:xm="http://schemas.microsoft.com/office/excel/2006/main">
          <x14:cfRule type="dataBar" id="{C7D2C85F-FE19-41D5-ABA9-D5F98002DFA9}">
            <x14:dataBar minLength="0" maxLength="100" gradient="0">
              <x14:cfvo type="autoMin"/>
              <x14:cfvo type="autoMax"/>
              <x14:negativeFillColor rgb="FFFF0000"/>
              <x14:axisColor rgb="FF000000"/>
            </x14:dataBar>
          </x14:cfRule>
          <x14:cfRule type="dataBar" id="{AB4C1185-0BB5-434C-9A1E-84880CB5CBF2}">
            <x14:dataBar minLength="0" maxLength="100" gradient="0">
              <x14:cfvo type="autoMin"/>
              <x14:cfvo type="autoMax"/>
              <x14:negativeFillColor rgb="FFFF0000"/>
              <x14:axisColor rgb="FF000000"/>
            </x14:dataBar>
          </x14:cfRule>
          <xm:sqref>AE15:AE16</xm:sqref>
        </x14:conditionalFormatting>
        <x14:conditionalFormatting xmlns:xm="http://schemas.microsoft.com/office/excel/2006/main">
          <x14:cfRule type="dataBar" id="{72B6C349-9FF2-47B8-99D3-4BCEB099ED6F}">
            <x14:dataBar minLength="0" maxLength="100" gradient="0">
              <x14:cfvo type="autoMin"/>
              <x14:cfvo type="autoMax"/>
              <x14:negativeFillColor rgb="FFFF0000"/>
              <x14:axisColor rgb="FF000000"/>
            </x14:dataBar>
          </x14:cfRule>
          <x14:cfRule type="dataBar" id="{ED6FA199-7F64-4297-9DAE-2BB2DCD9A86A}">
            <x14:dataBar minLength="0" maxLength="100" gradient="0">
              <x14:cfvo type="autoMin"/>
              <x14:cfvo type="autoMax"/>
              <x14:negativeFillColor rgb="FFFF0000"/>
              <x14:axisColor rgb="FF000000"/>
            </x14:dataBar>
          </x14:cfRule>
          <xm:sqref>AE18:AE19</xm:sqref>
        </x14:conditionalFormatting>
        <x14:conditionalFormatting xmlns:xm="http://schemas.microsoft.com/office/excel/2006/main">
          <x14:cfRule type="dataBar" id="{66ADC0E5-B87A-4103-A072-83A49BE823B8}">
            <x14:dataBar minLength="0" maxLength="100" gradient="0">
              <x14:cfvo type="autoMin"/>
              <x14:cfvo type="autoMax"/>
              <x14:negativeFillColor rgb="FFFF0000"/>
              <x14:axisColor rgb="FF000000"/>
            </x14:dataBar>
          </x14:cfRule>
          <x14:cfRule type="dataBar" id="{3D99379C-A33C-41D1-84D8-13D4348636E8}">
            <x14:dataBar minLength="0" maxLength="100" gradient="0">
              <x14:cfvo type="autoMin"/>
              <x14:cfvo type="autoMax"/>
              <x14:negativeFillColor rgb="FFFF0000"/>
              <x14:axisColor rgb="FF000000"/>
            </x14:dataBar>
          </x14:cfRule>
          <xm:sqref>AE21:AE22</xm:sqref>
        </x14:conditionalFormatting>
        <x14:conditionalFormatting xmlns:xm="http://schemas.microsoft.com/office/excel/2006/main">
          <x14:cfRule type="dataBar" id="{6BAF861C-2606-40E2-A22F-18B3E07CF37C}">
            <x14:dataBar minLength="0" maxLength="100" gradient="0">
              <x14:cfvo type="autoMin"/>
              <x14:cfvo type="autoMax"/>
              <x14:negativeFillColor rgb="FFFF0000"/>
              <x14:axisColor rgb="FF000000"/>
            </x14:dataBar>
          </x14:cfRule>
          <x14:cfRule type="dataBar" id="{4596BB2C-5652-4A0A-8D6B-C38D431992B7}">
            <x14:dataBar minLength="0" maxLength="100" gradient="0">
              <x14:cfvo type="autoMin"/>
              <x14:cfvo type="autoMax"/>
              <x14:negativeFillColor rgb="FFFF0000"/>
              <x14:axisColor rgb="FF000000"/>
            </x14:dataBar>
          </x14:cfRule>
          <xm:sqref>AE24:AE25</xm:sqref>
        </x14:conditionalFormatting>
        <x14:conditionalFormatting xmlns:xm="http://schemas.microsoft.com/office/excel/2006/main">
          <x14:cfRule type="dataBar" id="{49077310-796C-4B05-A54C-D7EB77450F7E}">
            <x14:dataBar minLength="0" maxLength="100" gradient="0">
              <x14:cfvo type="autoMin"/>
              <x14:cfvo type="autoMax"/>
              <x14:negativeFillColor rgb="FFFF0000"/>
              <x14:axisColor rgb="FF000000"/>
            </x14:dataBar>
          </x14:cfRule>
          <xm:sqref>AG9:AG10</xm:sqref>
        </x14:conditionalFormatting>
        <x14:conditionalFormatting xmlns:xm="http://schemas.microsoft.com/office/excel/2006/main">
          <x14:cfRule type="dataBar" id="{0CD05BDE-9339-4347-BA15-5CF6135E815B}">
            <x14:dataBar minLength="0" maxLength="100" gradient="0">
              <x14:cfvo type="autoMin"/>
              <x14:cfvo type="autoMax"/>
              <x14:negativeFillColor rgb="FFFF0000"/>
              <x14:axisColor rgb="FF000000"/>
            </x14:dataBar>
          </x14:cfRule>
          <xm:sqref>AG9:AG22</xm:sqref>
        </x14:conditionalFormatting>
        <x14:conditionalFormatting xmlns:xm="http://schemas.microsoft.com/office/excel/2006/main">
          <x14:cfRule type="dataBar" id="{C51DB638-AE9A-4461-B1F4-005B20A1F027}">
            <x14:dataBar minLength="0" maxLength="100" gradient="0">
              <x14:cfvo type="autoMin"/>
              <x14:cfvo type="autoMax"/>
              <x14:negativeFillColor rgb="FFFF0000"/>
              <x14:axisColor rgb="FF000000"/>
            </x14:dataBar>
          </x14:cfRule>
          <xm:sqref>AG17 AG11 AG14 AG20</xm:sqref>
        </x14:conditionalFormatting>
        <x14:conditionalFormatting xmlns:xm="http://schemas.microsoft.com/office/excel/2006/main">
          <x14:cfRule type="dataBar" id="{BB660CD8-9612-45C1-B2A9-8C5096CAAEA8}">
            <x14:dataBar minLength="0" maxLength="100" gradient="0">
              <x14:cfvo type="autoMin"/>
              <x14:cfvo type="autoMax"/>
              <x14:negativeFillColor rgb="FFFF0000"/>
              <x14:axisColor rgb="FF000000"/>
            </x14:dataBar>
          </x14:cfRule>
          <xm:sqref>AG12:AG13</xm:sqref>
        </x14:conditionalFormatting>
        <x14:conditionalFormatting xmlns:xm="http://schemas.microsoft.com/office/excel/2006/main">
          <x14:cfRule type="dataBar" id="{045045C9-497D-400B-8BF3-1360DBF8DEDA}">
            <x14:dataBar minLength="0" maxLength="100" gradient="0">
              <x14:cfvo type="autoMin"/>
              <x14:cfvo type="autoMax"/>
              <x14:negativeFillColor rgb="FFFF0000"/>
              <x14:axisColor rgb="FF000000"/>
            </x14:dataBar>
          </x14:cfRule>
          <xm:sqref>AG15:AG16</xm:sqref>
        </x14:conditionalFormatting>
        <x14:conditionalFormatting xmlns:xm="http://schemas.microsoft.com/office/excel/2006/main">
          <x14:cfRule type="dataBar" id="{9CE40886-C6E4-4EC5-974E-FFDBE9A8BEF8}">
            <x14:dataBar minLength="0" maxLength="100" gradient="0">
              <x14:cfvo type="autoMin"/>
              <x14:cfvo type="autoMax"/>
              <x14:negativeFillColor rgb="FFFF0000"/>
              <x14:axisColor rgb="FF000000"/>
            </x14:dataBar>
          </x14:cfRule>
          <xm:sqref>AG18:AG19</xm:sqref>
        </x14:conditionalFormatting>
        <x14:conditionalFormatting xmlns:xm="http://schemas.microsoft.com/office/excel/2006/main">
          <x14:cfRule type="dataBar" id="{36F097CA-95EE-4A5A-A070-37D669327219}">
            <x14:dataBar minLength="0" maxLength="100" gradient="0">
              <x14:cfvo type="autoMin"/>
              <x14:cfvo type="autoMax"/>
              <x14:negativeFillColor rgb="FFFF0000"/>
              <x14:axisColor rgb="FF000000"/>
            </x14:dataBar>
          </x14:cfRule>
          <xm:sqref>AG21:AG22</xm:sqref>
        </x14:conditionalFormatting>
        <x14:conditionalFormatting xmlns:xm="http://schemas.microsoft.com/office/excel/2006/main">
          <x14:cfRule type="dataBar" id="{7490C91D-4DE2-4C98-81E6-CE2F880B3BBD}">
            <x14:dataBar minLength="0" maxLength="100" gradient="0">
              <x14:cfvo type="autoMin"/>
              <x14:cfvo type="autoMax"/>
              <x14:negativeFillColor rgb="FFFF0000"/>
              <x14:axisColor rgb="FF000000"/>
            </x14:dataBar>
          </x14:cfRule>
          <x14:cfRule type="dataBar" id="{B90CB104-54BA-4F1B-9C4A-DD0A38A7C72D}">
            <x14:dataBar minLength="0" maxLength="100" gradient="0">
              <x14:cfvo type="autoMin"/>
              <x14:cfvo type="autoMax"/>
              <x14:negativeFillColor rgb="FFFF0000"/>
              <x14:axisColor rgb="FF000000"/>
            </x14:dataBar>
          </x14:cfRule>
          <xm:sqref>AG24:AG25</xm:sqref>
        </x14:conditionalFormatting>
        <x14:conditionalFormatting xmlns:xm="http://schemas.microsoft.com/office/excel/2006/main">
          <x14:cfRule type="dataBar" id="{7B6979F5-476D-4783-B4CA-DCDB350E9693}">
            <x14:dataBar minLength="0" maxLength="100" gradient="0">
              <x14:cfvo type="autoMin"/>
              <x14:cfvo type="autoMax"/>
              <x14:negativeFillColor rgb="FFFF0000"/>
              <x14:axisColor rgb="FF000000"/>
            </x14:dataBar>
          </x14:cfRule>
          <xm:sqref>AI9:AI10</xm:sqref>
        </x14:conditionalFormatting>
        <x14:conditionalFormatting xmlns:xm="http://schemas.microsoft.com/office/excel/2006/main">
          <x14:cfRule type="dataBar" id="{A9CEA6AD-2AEF-4B09-B19B-265D19304178}">
            <x14:dataBar minLength="0" maxLength="100" gradient="0">
              <x14:cfvo type="autoMin"/>
              <x14:cfvo type="autoMax"/>
              <x14:negativeFillColor rgb="FFFF0000"/>
              <x14:axisColor rgb="FF000000"/>
            </x14:dataBar>
          </x14:cfRule>
          <xm:sqref>AI9:AI22</xm:sqref>
        </x14:conditionalFormatting>
        <x14:conditionalFormatting xmlns:xm="http://schemas.microsoft.com/office/excel/2006/main">
          <x14:cfRule type="dataBar" id="{9D23246C-548A-4CDF-846E-1C952592B144}">
            <x14:dataBar minLength="0" maxLength="100" gradient="0">
              <x14:cfvo type="autoMin"/>
              <x14:cfvo type="autoMax"/>
              <x14:negativeFillColor rgb="FFFF0000"/>
              <x14:axisColor rgb="FF000000"/>
            </x14:dataBar>
          </x14:cfRule>
          <xm:sqref>AI17 AI11 AI14 AI20</xm:sqref>
        </x14:conditionalFormatting>
        <x14:conditionalFormatting xmlns:xm="http://schemas.microsoft.com/office/excel/2006/main">
          <x14:cfRule type="dataBar" id="{2C705B04-450F-4398-813D-056D80F70AE1}">
            <x14:dataBar minLength="0" maxLength="100" gradient="0">
              <x14:cfvo type="autoMin"/>
              <x14:cfvo type="autoMax"/>
              <x14:negativeFillColor rgb="FFFF0000"/>
              <x14:axisColor rgb="FF000000"/>
            </x14:dataBar>
          </x14:cfRule>
          <x14:cfRule type="dataBar" id="{2C4545D6-E82A-4EAE-84AF-3A0F855B64A3}">
            <x14:dataBar minLength="0" maxLength="100" gradient="0">
              <x14:cfvo type="autoMin"/>
              <x14:cfvo type="autoMax"/>
              <x14:negativeFillColor rgb="FFFF0000"/>
              <x14:axisColor rgb="FF000000"/>
            </x14:dataBar>
          </x14:cfRule>
          <xm:sqref>AI12:AI13</xm:sqref>
        </x14:conditionalFormatting>
        <x14:conditionalFormatting xmlns:xm="http://schemas.microsoft.com/office/excel/2006/main">
          <x14:cfRule type="dataBar" id="{15D62E84-304F-444E-AB30-8ABC1FA727FC}">
            <x14:dataBar minLength="0" maxLength="100" gradient="0">
              <x14:cfvo type="autoMin"/>
              <x14:cfvo type="autoMax"/>
              <x14:negativeFillColor rgb="FFFF0000"/>
              <x14:axisColor rgb="FF000000"/>
            </x14:dataBar>
          </x14:cfRule>
          <x14:cfRule type="dataBar" id="{5B143D5C-4E32-427E-9958-3E3143A68016}">
            <x14:dataBar minLength="0" maxLength="100" gradient="0">
              <x14:cfvo type="autoMin"/>
              <x14:cfvo type="autoMax"/>
              <x14:negativeFillColor rgb="FFFF0000"/>
              <x14:axisColor rgb="FF000000"/>
            </x14:dataBar>
          </x14:cfRule>
          <xm:sqref>AI15:AI16</xm:sqref>
        </x14:conditionalFormatting>
        <x14:conditionalFormatting xmlns:xm="http://schemas.microsoft.com/office/excel/2006/main">
          <x14:cfRule type="dataBar" id="{468E3418-6320-4257-A625-49B5A2924A1A}">
            <x14:dataBar minLength="0" maxLength="100" gradient="0">
              <x14:cfvo type="autoMin"/>
              <x14:cfvo type="autoMax"/>
              <x14:negativeFillColor rgb="FFFF0000"/>
              <x14:axisColor rgb="FF000000"/>
            </x14:dataBar>
          </x14:cfRule>
          <x14:cfRule type="dataBar" id="{2C432757-79EC-4845-AACC-940AC11F4973}">
            <x14:dataBar minLength="0" maxLength="100" gradient="0">
              <x14:cfvo type="autoMin"/>
              <x14:cfvo type="autoMax"/>
              <x14:negativeFillColor rgb="FFFF0000"/>
              <x14:axisColor rgb="FF000000"/>
            </x14:dataBar>
          </x14:cfRule>
          <xm:sqref>AI18:AI19</xm:sqref>
        </x14:conditionalFormatting>
        <x14:conditionalFormatting xmlns:xm="http://schemas.microsoft.com/office/excel/2006/main">
          <x14:cfRule type="dataBar" id="{9073D5C4-98DF-45B4-8AB2-B24DDAEF2A31}">
            <x14:dataBar minLength="0" maxLength="100" gradient="0">
              <x14:cfvo type="autoMin"/>
              <x14:cfvo type="autoMax"/>
              <x14:negativeFillColor rgb="FFFF0000"/>
              <x14:axisColor rgb="FF000000"/>
            </x14:dataBar>
          </x14:cfRule>
          <x14:cfRule type="dataBar" id="{D3F9A2BF-61BF-4131-83A2-A89760DCD14A}">
            <x14:dataBar minLength="0" maxLength="100" gradient="0">
              <x14:cfvo type="autoMin"/>
              <x14:cfvo type="autoMax"/>
              <x14:negativeFillColor rgb="FFFF0000"/>
              <x14:axisColor rgb="FF000000"/>
            </x14:dataBar>
          </x14:cfRule>
          <xm:sqref>AI21:AI22</xm:sqref>
        </x14:conditionalFormatting>
        <x14:conditionalFormatting xmlns:xm="http://schemas.microsoft.com/office/excel/2006/main">
          <x14:cfRule type="dataBar" id="{D97B928C-CA45-412B-91C2-E0ABD5D2DFC6}">
            <x14:dataBar minLength="0" maxLength="100" gradient="0">
              <x14:cfvo type="autoMin"/>
              <x14:cfvo type="autoMax"/>
              <x14:negativeFillColor rgb="FFFF0000"/>
              <x14:axisColor rgb="FF000000"/>
            </x14:dataBar>
          </x14:cfRule>
          <x14:cfRule type="dataBar" id="{90983F38-3D83-488C-ABDB-CC692EAA38E6}">
            <x14:dataBar minLength="0" maxLength="100" gradient="0">
              <x14:cfvo type="autoMin"/>
              <x14:cfvo type="autoMax"/>
              <x14:negativeFillColor rgb="FFFF0000"/>
              <x14:axisColor rgb="FF000000"/>
            </x14:dataBar>
          </x14:cfRule>
          <xm:sqref>AI24:AI25</xm:sqref>
        </x14:conditionalFormatting>
        <x14:conditionalFormatting xmlns:xm="http://schemas.microsoft.com/office/excel/2006/main">
          <x14:cfRule type="dataBar" id="{F3E89F7F-9AC6-493A-93F8-215A4D0C007C}">
            <x14:dataBar minLength="0" maxLength="100" gradient="0">
              <x14:cfvo type="autoMin"/>
              <x14:cfvo type="autoMax"/>
              <x14:negativeFillColor rgb="FFFF0000"/>
              <x14:axisColor rgb="FF000000"/>
            </x14:dataBar>
          </x14:cfRule>
          <xm:sqref>AK9:AK10</xm:sqref>
        </x14:conditionalFormatting>
        <x14:conditionalFormatting xmlns:xm="http://schemas.microsoft.com/office/excel/2006/main">
          <x14:cfRule type="dataBar" id="{8EF6751E-AA00-41A4-AEA9-574C1C20CFAD}">
            <x14:dataBar minLength="0" maxLength="100" gradient="0">
              <x14:cfvo type="autoMin"/>
              <x14:cfvo type="autoMax"/>
              <x14:negativeFillColor rgb="FFFF0000"/>
              <x14:axisColor rgb="FF000000"/>
            </x14:dataBar>
          </x14:cfRule>
          <xm:sqref>AK9:AK22</xm:sqref>
        </x14:conditionalFormatting>
        <x14:conditionalFormatting xmlns:xm="http://schemas.microsoft.com/office/excel/2006/main">
          <x14:cfRule type="dataBar" id="{75403DB1-3153-4E11-BA5A-7B5910A8B099}">
            <x14:dataBar minLength="0" maxLength="100" gradient="0">
              <x14:cfvo type="autoMin"/>
              <x14:cfvo type="autoMax"/>
              <x14:negativeFillColor rgb="FFFF0000"/>
              <x14:axisColor rgb="FF000000"/>
            </x14:dataBar>
          </x14:cfRule>
          <x14:cfRule type="dataBar" id="{690D4259-0A9B-46DB-B1A4-566DEB292754}">
            <x14:dataBar minLength="0" maxLength="100" gradient="0">
              <x14:cfvo type="autoMin"/>
              <x14:cfvo type="autoMax"/>
              <x14:negativeFillColor rgb="FFFF0000"/>
              <x14:axisColor rgb="FF000000"/>
            </x14:dataBar>
          </x14:cfRule>
          <xm:sqref>AK12:AK13</xm:sqref>
        </x14:conditionalFormatting>
        <x14:conditionalFormatting xmlns:xm="http://schemas.microsoft.com/office/excel/2006/main">
          <x14:cfRule type="dataBar" id="{EE6CEF77-77D3-4BF6-B1C2-D7FDE636195B}">
            <x14:dataBar minLength="0" maxLength="100" gradient="0">
              <x14:cfvo type="autoMin"/>
              <x14:cfvo type="autoMax"/>
              <x14:negativeFillColor rgb="FFFF0000"/>
              <x14:axisColor rgb="FF000000"/>
            </x14:dataBar>
          </x14:cfRule>
          <x14:cfRule type="dataBar" id="{946D8CEC-E74D-4FD6-9A5F-1A1EAC049489}">
            <x14:dataBar minLength="0" maxLength="100" gradient="0">
              <x14:cfvo type="autoMin"/>
              <x14:cfvo type="autoMax"/>
              <x14:negativeFillColor rgb="FFFF0000"/>
              <x14:axisColor rgb="FF000000"/>
            </x14:dataBar>
          </x14:cfRule>
          <xm:sqref>AK15:AK16</xm:sqref>
        </x14:conditionalFormatting>
        <x14:conditionalFormatting xmlns:xm="http://schemas.microsoft.com/office/excel/2006/main">
          <x14:cfRule type="dataBar" id="{49B40E6C-65D5-4CD9-97F5-0015E9813BB9}">
            <x14:dataBar minLength="0" maxLength="100" gradient="0">
              <x14:cfvo type="autoMin"/>
              <x14:cfvo type="autoMax"/>
              <x14:negativeFillColor rgb="FFFF0000"/>
              <x14:axisColor rgb="FF000000"/>
            </x14:dataBar>
          </x14:cfRule>
          <xm:sqref>AK17 AK11 AK14 AK20</xm:sqref>
        </x14:conditionalFormatting>
        <x14:conditionalFormatting xmlns:xm="http://schemas.microsoft.com/office/excel/2006/main">
          <x14:cfRule type="dataBar" id="{1C9D1AF6-75FC-45D8-AF36-FEB7A6C7E3BA}">
            <x14:dataBar minLength="0" maxLength="100" gradient="0">
              <x14:cfvo type="autoMin"/>
              <x14:cfvo type="autoMax"/>
              <x14:negativeFillColor rgb="FFFF0000"/>
              <x14:axisColor rgb="FF000000"/>
            </x14:dataBar>
          </x14:cfRule>
          <x14:cfRule type="dataBar" id="{D5330001-628D-403F-88DE-810555365EF4}">
            <x14:dataBar minLength="0" maxLength="100" gradient="0">
              <x14:cfvo type="autoMin"/>
              <x14:cfvo type="autoMax"/>
              <x14:negativeFillColor rgb="FFFF0000"/>
              <x14:axisColor rgb="FF000000"/>
            </x14:dataBar>
          </x14:cfRule>
          <xm:sqref>AK18:AK19</xm:sqref>
        </x14:conditionalFormatting>
        <x14:conditionalFormatting xmlns:xm="http://schemas.microsoft.com/office/excel/2006/main">
          <x14:cfRule type="dataBar" id="{DC5A412B-E45D-4DCF-AE6E-5CC114BB4B35}">
            <x14:dataBar minLength="0" maxLength="100" gradient="0">
              <x14:cfvo type="autoMin"/>
              <x14:cfvo type="autoMax"/>
              <x14:negativeFillColor rgb="FFFF0000"/>
              <x14:axisColor rgb="FF000000"/>
            </x14:dataBar>
          </x14:cfRule>
          <x14:cfRule type="dataBar" id="{8F148A06-A6AB-439E-98BD-D88646A60B38}">
            <x14:dataBar minLength="0" maxLength="100" gradient="0">
              <x14:cfvo type="autoMin"/>
              <x14:cfvo type="autoMax"/>
              <x14:negativeFillColor rgb="FFFF0000"/>
              <x14:axisColor rgb="FF000000"/>
            </x14:dataBar>
          </x14:cfRule>
          <xm:sqref>AK21:AK22</xm:sqref>
        </x14:conditionalFormatting>
        <x14:conditionalFormatting xmlns:xm="http://schemas.microsoft.com/office/excel/2006/main">
          <x14:cfRule type="dataBar" id="{CF7B900E-CB84-4EC0-B014-2AE5A89DEC79}">
            <x14:dataBar minLength="0" maxLength="100" gradient="0">
              <x14:cfvo type="autoMin"/>
              <x14:cfvo type="autoMax"/>
              <x14:negativeFillColor rgb="FFFF0000"/>
              <x14:axisColor rgb="FF000000"/>
            </x14:dataBar>
          </x14:cfRule>
          <x14:cfRule type="dataBar" id="{E71F8D7D-D32B-43CB-989A-C21A63531C0C}">
            <x14:dataBar minLength="0" maxLength="100" gradient="0">
              <x14:cfvo type="autoMin"/>
              <x14:cfvo type="autoMax"/>
              <x14:negativeFillColor rgb="FFFF0000"/>
              <x14:axisColor rgb="FF000000"/>
            </x14:dataBar>
          </x14:cfRule>
          <xm:sqref>AK24:AK25</xm:sqref>
        </x14:conditionalFormatting>
        <x14:conditionalFormatting xmlns:xm="http://schemas.microsoft.com/office/excel/2006/main">
          <x14:cfRule type="dataBar" id="{CE0082D4-1542-4AE6-8D44-FC59999AC9E4}">
            <x14:dataBar minLength="0" maxLength="100" gradient="0">
              <x14:cfvo type="autoMin"/>
              <x14:cfvo type="autoMax"/>
              <x14:negativeFillColor rgb="FFFF0000"/>
              <x14:axisColor rgb="FF000000"/>
            </x14:dataBar>
          </x14:cfRule>
          <xm:sqref>AM9:AM10</xm:sqref>
        </x14:conditionalFormatting>
        <x14:conditionalFormatting xmlns:xm="http://schemas.microsoft.com/office/excel/2006/main">
          <x14:cfRule type="dataBar" id="{B43EA0C5-34BE-4814-8C5A-10A76AE8E19A}">
            <x14:dataBar minLength="0" maxLength="100" gradient="0">
              <x14:cfvo type="autoMin"/>
              <x14:cfvo type="autoMax"/>
              <x14:negativeFillColor rgb="FFFF0000"/>
              <x14:axisColor rgb="FF000000"/>
            </x14:dataBar>
          </x14:cfRule>
          <xm:sqref>AM9:AM22</xm:sqref>
        </x14:conditionalFormatting>
        <x14:conditionalFormatting xmlns:xm="http://schemas.microsoft.com/office/excel/2006/main">
          <x14:cfRule type="dataBar" id="{B2658EB6-F683-43F7-BC01-4D11D75CF077}">
            <x14:dataBar minLength="0" maxLength="100" gradient="0">
              <x14:cfvo type="autoMin"/>
              <x14:cfvo type="autoMax"/>
              <x14:negativeFillColor rgb="FFFF0000"/>
              <x14:axisColor rgb="FF000000"/>
            </x14:dataBar>
          </x14:cfRule>
          <xm:sqref>AM17 AM11 AM14 AM20</xm:sqref>
        </x14:conditionalFormatting>
        <x14:conditionalFormatting xmlns:xm="http://schemas.microsoft.com/office/excel/2006/main">
          <x14:cfRule type="dataBar" id="{888603ED-B336-4A35-A2C4-2F446062A86A}">
            <x14:dataBar minLength="0" maxLength="100" gradient="0">
              <x14:cfvo type="autoMin"/>
              <x14:cfvo type="autoMax"/>
              <x14:negativeFillColor rgb="FFFF0000"/>
              <x14:axisColor rgb="FF000000"/>
            </x14:dataBar>
          </x14:cfRule>
          <x14:cfRule type="dataBar" id="{5B7E278F-86E1-489A-AD7E-FEA5250C47E9}">
            <x14:dataBar minLength="0" maxLength="100" gradient="0">
              <x14:cfvo type="autoMin"/>
              <x14:cfvo type="autoMax"/>
              <x14:negativeFillColor rgb="FFFF0000"/>
              <x14:axisColor rgb="FF000000"/>
            </x14:dataBar>
          </x14:cfRule>
          <xm:sqref>AM12:AM13</xm:sqref>
        </x14:conditionalFormatting>
        <x14:conditionalFormatting xmlns:xm="http://schemas.microsoft.com/office/excel/2006/main">
          <x14:cfRule type="dataBar" id="{6C8052BF-3DA1-477E-90EE-5254D87BC253}">
            <x14:dataBar minLength="0" maxLength="100" gradient="0">
              <x14:cfvo type="autoMin"/>
              <x14:cfvo type="autoMax"/>
              <x14:negativeFillColor rgb="FFFF0000"/>
              <x14:axisColor rgb="FF000000"/>
            </x14:dataBar>
          </x14:cfRule>
          <x14:cfRule type="dataBar" id="{967CA429-6880-4D2D-BCD2-4730FC020DA7}">
            <x14:dataBar minLength="0" maxLength="100" gradient="0">
              <x14:cfvo type="autoMin"/>
              <x14:cfvo type="autoMax"/>
              <x14:negativeFillColor rgb="FFFF0000"/>
              <x14:axisColor rgb="FF000000"/>
            </x14:dataBar>
          </x14:cfRule>
          <xm:sqref>AM15:AM16</xm:sqref>
        </x14:conditionalFormatting>
        <x14:conditionalFormatting xmlns:xm="http://schemas.microsoft.com/office/excel/2006/main">
          <x14:cfRule type="dataBar" id="{AC86C900-3F34-493A-AF12-C413E67D8153}">
            <x14:dataBar minLength="0" maxLength="100" gradient="0">
              <x14:cfvo type="autoMin"/>
              <x14:cfvo type="autoMax"/>
              <x14:negativeFillColor rgb="FFFF0000"/>
              <x14:axisColor rgb="FF000000"/>
            </x14:dataBar>
          </x14:cfRule>
          <x14:cfRule type="dataBar" id="{1C895253-DEA8-44B1-877C-5CDEC5E1163F}">
            <x14:dataBar minLength="0" maxLength="100" gradient="0">
              <x14:cfvo type="autoMin"/>
              <x14:cfvo type="autoMax"/>
              <x14:negativeFillColor rgb="FFFF0000"/>
              <x14:axisColor rgb="FF000000"/>
            </x14:dataBar>
          </x14:cfRule>
          <xm:sqref>AM18:AM19</xm:sqref>
        </x14:conditionalFormatting>
        <x14:conditionalFormatting xmlns:xm="http://schemas.microsoft.com/office/excel/2006/main">
          <x14:cfRule type="dataBar" id="{8CA43ACB-55C9-4B2E-9CBF-4D8F9780B332}">
            <x14:dataBar minLength="0" maxLength="100" gradient="0">
              <x14:cfvo type="autoMin"/>
              <x14:cfvo type="autoMax"/>
              <x14:negativeFillColor rgb="FFFF0000"/>
              <x14:axisColor rgb="FF000000"/>
            </x14:dataBar>
          </x14:cfRule>
          <x14:cfRule type="dataBar" id="{AA369BA3-2A9A-4CA9-BED2-C2DBC6CB962D}">
            <x14:dataBar minLength="0" maxLength="100" gradient="0">
              <x14:cfvo type="autoMin"/>
              <x14:cfvo type="autoMax"/>
              <x14:negativeFillColor rgb="FFFF0000"/>
              <x14:axisColor rgb="FF000000"/>
            </x14:dataBar>
          </x14:cfRule>
          <xm:sqref>AM21:AM22</xm:sqref>
        </x14:conditionalFormatting>
        <x14:conditionalFormatting xmlns:xm="http://schemas.microsoft.com/office/excel/2006/main">
          <x14:cfRule type="dataBar" id="{DBF26505-0F14-407F-A5E7-9CA6C733E4C3}">
            <x14:dataBar minLength="0" maxLength="100" gradient="0">
              <x14:cfvo type="autoMin"/>
              <x14:cfvo type="autoMax"/>
              <x14:negativeFillColor rgb="FFFF0000"/>
              <x14:axisColor rgb="FF000000"/>
            </x14:dataBar>
          </x14:cfRule>
          <x14:cfRule type="dataBar" id="{B5BCB48D-95B7-4087-8A0C-36AB9F842F86}">
            <x14:dataBar minLength="0" maxLength="100" gradient="0">
              <x14:cfvo type="autoMin"/>
              <x14:cfvo type="autoMax"/>
              <x14:negativeFillColor rgb="FFFF0000"/>
              <x14:axisColor rgb="FF000000"/>
            </x14:dataBar>
          </x14:cfRule>
          <xm:sqref>AM24:AM25</xm:sqref>
        </x14:conditionalFormatting>
        <x14:conditionalFormatting xmlns:xm="http://schemas.microsoft.com/office/excel/2006/main">
          <x14:cfRule type="dataBar" id="{E131922B-435D-4151-AF3D-8FA802682106}">
            <x14:dataBar minLength="0" maxLength="100" gradient="0">
              <x14:cfvo type="autoMin"/>
              <x14:cfvo type="autoMax"/>
              <x14:negativeFillColor rgb="FFFF0000"/>
              <x14:axisColor rgb="FF000000"/>
            </x14:dataBar>
          </x14:cfRule>
          <xm:sqref>AO9:AO10</xm:sqref>
        </x14:conditionalFormatting>
        <x14:conditionalFormatting xmlns:xm="http://schemas.microsoft.com/office/excel/2006/main">
          <x14:cfRule type="dataBar" id="{80EDC499-D08B-417F-97DD-99ABDE553780}">
            <x14:dataBar minLength="0" maxLength="100" gradient="0">
              <x14:cfvo type="autoMin"/>
              <x14:cfvo type="autoMax"/>
              <x14:negativeFillColor rgb="FFFF0000"/>
              <x14:axisColor rgb="FF000000"/>
            </x14:dataBar>
          </x14:cfRule>
          <xm:sqref>AO9:AO22</xm:sqref>
        </x14:conditionalFormatting>
        <x14:conditionalFormatting xmlns:xm="http://schemas.microsoft.com/office/excel/2006/main">
          <x14:cfRule type="dataBar" id="{C7ADE20C-BCDD-4E44-8404-14371B4759DA}">
            <x14:dataBar minLength="0" maxLength="100" gradient="0">
              <x14:cfvo type="autoMin"/>
              <x14:cfvo type="autoMax"/>
              <x14:negativeFillColor rgb="FFFF0000"/>
              <x14:axisColor rgb="FF000000"/>
            </x14:dataBar>
          </x14:cfRule>
          <xm:sqref>AO12:AO13</xm:sqref>
        </x14:conditionalFormatting>
        <x14:conditionalFormatting xmlns:xm="http://schemas.microsoft.com/office/excel/2006/main">
          <x14:cfRule type="dataBar" id="{A8ABFDB9-BBD0-4AD8-AE50-DB39CF2A0B57}">
            <x14:dataBar minLength="0" maxLength="100" gradient="0">
              <x14:cfvo type="autoMin"/>
              <x14:cfvo type="autoMax"/>
              <x14:negativeFillColor rgb="FFFF0000"/>
              <x14:axisColor rgb="FF000000"/>
            </x14:dataBar>
          </x14:cfRule>
          <xm:sqref>AO15:AO16</xm:sqref>
        </x14:conditionalFormatting>
        <x14:conditionalFormatting xmlns:xm="http://schemas.microsoft.com/office/excel/2006/main">
          <x14:cfRule type="dataBar" id="{98AFD5E6-C55C-426B-800E-DC2B1A91BFEE}">
            <x14:dataBar minLength="0" maxLength="100" gradient="0">
              <x14:cfvo type="autoMin"/>
              <x14:cfvo type="autoMax"/>
              <x14:negativeFillColor rgb="FFFF0000"/>
              <x14:axisColor rgb="FF000000"/>
            </x14:dataBar>
          </x14:cfRule>
          <xm:sqref>AO17 AO11 AO14 AO20</xm:sqref>
        </x14:conditionalFormatting>
        <x14:conditionalFormatting xmlns:xm="http://schemas.microsoft.com/office/excel/2006/main">
          <x14:cfRule type="dataBar" id="{6EDFCF5A-10D8-45F6-AFEF-B02B860166D3}">
            <x14:dataBar minLength="0" maxLength="100" gradient="0">
              <x14:cfvo type="autoMin"/>
              <x14:cfvo type="autoMax"/>
              <x14:negativeFillColor rgb="FFFF0000"/>
              <x14:axisColor rgb="FF000000"/>
            </x14:dataBar>
          </x14:cfRule>
          <xm:sqref>AO18:AO19</xm:sqref>
        </x14:conditionalFormatting>
        <x14:conditionalFormatting xmlns:xm="http://schemas.microsoft.com/office/excel/2006/main">
          <x14:cfRule type="dataBar" id="{62340D85-ECAC-43D4-8140-6D1567D5437D}">
            <x14:dataBar minLength="0" maxLength="100" gradient="0">
              <x14:cfvo type="autoMin"/>
              <x14:cfvo type="autoMax"/>
              <x14:negativeFillColor rgb="FFFF0000"/>
              <x14:axisColor rgb="FF000000"/>
            </x14:dataBar>
          </x14:cfRule>
          <xm:sqref>AO21:AO22</xm:sqref>
        </x14:conditionalFormatting>
        <x14:conditionalFormatting xmlns:xm="http://schemas.microsoft.com/office/excel/2006/main">
          <x14:cfRule type="dataBar" id="{83B91CD0-8D61-4783-9B4F-D2E29DD1AB17}">
            <x14:dataBar minLength="0" maxLength="100" gradient="0">
              <x14:cfvo type="autoMin"/>
              <x14:cfvo type="autoMax"/>
              <x14:negativeFillColor rgb="FFFF0000"/>
              <x14:axisColor rgb="FF000000"/>
            </x14:dataBar>
          </x14:cfRule>
          <x14:cfRule type="dataBar" id="{A819EA3B-1B56-411A-8C78-D28B91AD60DB}">
            <x14:dataBar minLength="0" maxLength="100" gradient="0">
              <x14:cfvo type="autoMin"/>
              <x14:cfvo type="autoMax"/>
              <x14:negativeFillColor rgb="FFFF0000"/>
              <x14:axisColor rgb="FF000000"/>
            </x14:dataBar>
          </x14:cfRule>
          <xm:sqref>AO24:AO25</xm:sqref>
        </x14:conditionalFormatting>
        <x14:conditionalFormatting xmlns:xm="http://schemas.microsoft.com/office/excel/2006/main">
          <x14:cfRule type="dataBar" id="{3EE78BB8-985F-4B47-8A70-6792223B2356}">
            <x14:dataBar minLength="0" maxLength="100" gradient="0">
              <x14:cfvo type="autoMin"/>
              <x14:cfvo type="autoMax"/>
              <x14:negativeFillColor rgb="FFFF0000"/>
              <x14:axisColor rgb="FF000000"/>
            </x14:dataBar>
          </x14:cfRule>
          <xm:sqref>AQ9:AQ10</xm:sqref>
        </x14:conditionalFormatting>
        <x14:conditionalFormatting xmlns:xm="http://schemas.microsoft.com/office/excel/2006/main">
          <x14:cfRule type="dataBar" id="{E08C7CAB-EA0A-48EC-9A07-7E97700AE719}">
            <x14:dataBar minLength="0" maxLength="100" gradient="0">
              <x14:cfvo type="autoMin"/>
              <x14:cfvo type="autoMax"/>
              <x14:negativeFillColor rgb="FFFF0000"/>
              <x14:axisColor rgb="FF000000"/>
            </x14:dataBar>
          </x14:cfRule>
          <xm:sqref>AQ9:AQ22</xm:sqref>
        </x14:conditionalFormatting>
        <x14:conditionalFormatting xmlns:xm="http://schemas.microsoft.com/office/excel/2006/main">
          <x14:cfRule type="dataBar" id="{30DFCB8E-ABBC-4DB2-A8A3-2E31620ECFD6}">
            <x14:dataBar minLength="0" maxLength="100" gradient="0">
              <x14:cfvo type="autoMin"/>
              <x14:cfvo type="autoMax"/>
              <x14:negativeFillColor rgb="FFFF0000"/>
              <x14:axisColor rgb="FF000000"/>
            </x14:dataBar>
          </x14:cfRule>
          <x14:cfRule type="dataBar" id="{E35C64EC-05B9-4C2F-8B80-4E76662D0886}">
            <x14:dataBar minLength="0" maxLength="100" gradient="0">
              <x14:cfvo type="autoMin"/>
              <x14:cfvo type="autoMax"/>
              <x14:negativeFillColor rgb="FFFF0000"/>
              <x14:axisColor rgb="FF000000"/>
            </x14:dataBar>
          </x14:cfRule>
          <xm:sqref>AQ12:AQ13</xm:sqref>
        </x14:conditionalFormatting>
        <x14:conditionalFormatting xmlns:xm="http://schemas.microsoft.com/office/excel/2006/main">
          <x14:cfRule type="dataBar" id="{C3A2AAEB-76C5-4D5A-9521-C039EE4B374B}">
            <x14:dataBar minLength="0" maxLength="100" gradient="0">
              <x14:cfvo type="autoMin"/>
              <x14:cfvo type="autoMax"/>
              <x14:negativeFillColor rgb="FFFF0000"/>
              <x14:axisColor rgb="FF000000"/>
            </x14:dataBar>
          </x14:cfRule>
          <x14:cfRule type="dataBar" id="{A0399892-C8F7-491B-933C-AE4BE56BF605}">
            <x14:dataBar minLength="0" maxLength="100" gradient="0">
              <x14:cfvo type="autoMin"/>
              <x14:cfvo type="autoMax"/>
              <x14:negativeFillColor rgb="FFFF0000"/>
              <x14:axisColor rgb="FF000000"/>
            </x14:dataBar>
          </x14:cfRule>
          <xm:sqref>AQ15:AQ16</xm:sqref>
        </x14:conditionalFormatting>
        <x14:conditionalFormatting xmlns:xm="http://schemas.microsoft.com/office/excel/2006/main">
          <x14:cfRule type="dataBar" id="{FDE772D5-0F07-4C99-84A7-87A031A6BA07}">
            <x14:dataBar minLength="0" maxLength="100" gradient="0">
              <x14:cfvo type="autoMin"/>
              <x14:cfvo type="autoMax"/>
              <x14:negativeFillColor rgb="FFFF0000"/>
              <x14:axisColor rgb="FF000000"/>
            </x14:dataBar>
          </x14:cfRule>
          <xm:sqref>AQ17 AQ11 AQ14 AQ20</xm:sqref>
        </x14:conditionalFormatting>
        <x14:conditionalFormatting xmlns:xm="http://schemas.microsoft.com/office/excel/2006/main">
          <x14:cfRule type="dataBar" id="{4D6C7A0B-1A45-4CB6-BB8D-68777F69E6F9}">
            <x14:dataBar minLength="0" maxLength="100" gradient="0">
              <x14:cfvo type="autoMin"/>
              <x14:cfvo type="autoMax"/>
              <x14:negativeFillColor rgb="FFFF0000"/>
              <x14:axisColor rgb="FF000000"/>
            </x14:dataBar>
          </x14:cfRule>
          <x14:cfRule type="dataBar" id="{617F7C01-8248-42E2-9C7A-62F85401F1FF}">
            <x14:dataBar minLength="0" maxLength="100" gradient="0">
              <x14:cfvo type="autoMin"/>
              <x14:cfvo type="autoMax"/>
              <x14:negativeFillColor rgb="FFFF0000"/>
              <x14:axisColor rgb="FF000000"/>
            </x14:dataBar>
          </x14:cfRule>
          <xm:sqref>AQ18:AQ19</xm:sqref>
        </x14:conditionalFormatting>
        <x14:conditionalFormatting xmlns:xm="http://schemas.microsoft.com/office/excel/2006/main">
          <x14:cfRule type="dataBar" id="{BB808DF6-44B6-4E32-96A6-B294149B566E}">
            <x14:dataBar minLength="0" maxLength="100" gradient="0">
              <x14:cfvo type="autoMin"/>
              <x14:cfvo type="autoMax"/>
              <x14:negativeFillColor rgb="FFFF0000"/>
              <x14:axisColor rgb="FF000000"/>
            </x14:dataBar>
          </x14:cfRule>
          <x14:cfRule type="dataBar" id="{88D8ACA2-F1B0-4DAB-AF22-B353F1F73988}">
            <x14:dataBar minLength="0" maxLength="100" gradient="0">
              <x14:cfvo type="autoMin"/>
              <x14:cfvo type="autoMax"/>
              <x14:negativeFillColor rgb="FFFF0000"/>
              <x14:axisColor rgb="FF000000"/>
            </x14:dataBar>
          </x14:cfRule>
          <xm:sqref>AQ21:AQ22</xm:sqref>
        </x14:conditionalFormatting>
        <x14:conditionalFormatting xmlns:xm="http://schemas.microsoft.com/office/excel/2006/main">
          <x14:cfRule type="dataBar" id="{02DA0F41-CB1C-4656-AAF6-3970704E7B39}">
            <x14:dataBar minLength="0" maxLength="100" gradient="0">
              <x14:cfvo type="autoMin"/>
              <x14:cfvo type="autoMax"/>
              <x14:negativeFillColor rgb="FFFF0000"/>
              <x14:axisColor rgb="FF000000"/>
            </x14:dataBar>
          </x14:cfRule>
          <x14:cfRule type="dataBar" id="{DEA5D899-48CD-4552-97C1-92F75CF5A077}">
            <x14:dataBar minLength="0" maxLength="100" gradient="0">
              <x14:cfvo type="autoMin"/>
              <x14:cfvo type="autoMax"/>
              <x14:negativeFillColor rgb="FFFF0000"/>
              <x14:axisColor rgb="FF000000"/>
            </x14:dataBar>
          </x14:cfRule>
          <xm:sqref>AQ24:AQ25</xm:sqref>
        </x14:conditionalFormatting>
        <x14:conditionalFormatting xmlns:xm="http://schemas.microsoft.com/office/excel/2006/main">
          <x14:cfRule type="dataBar" id="{3CFC4D78-6F7B-4965-A2AA-01A26795E716}">
            <x14:dataBar minLength="0" maxLength="100" gradient="0">
              <x14:cfvo type="autoMin"/>
              <x14:cfvo type="autoMax"/>
              <x14:negativeFillColor rgb="FFFF0000"/>
              <x14:axisColor rgb="FF000000"/>
            </x14:dataBar>
          </x14:cfRule>
          <xm:sqref>AS9:AS10</xm:sqref>
        </x14:conditionalFormatting>
        <x14:conditionalFormatting xmlns:xm="http://schemas.microsoft.com/office/excel/2006/main">
          <x14:cfRule type="dataBar" id="{9B2B80E6-BDD6-4526-BAFB-9D41692B2480}">
            <x14:dataBar minLength="0" maxLength="100" gradient="0">
              <x14:cfvo type="autoMin"/>
              <x14:cfvo type="autoMax"/>
              <x14:negativeFillColor rgb="FFFF0000"/>
              <x14:axisColor rgb="FF000000"/>
            </x14:dataBar>
          </x14:cfRule>
          <xm:sqref>AS9:AS22</xm:sqref>
        </x14:conditionalFormatting>
        <x14:conditionalFormatting xmlns:xm="http://schemas.microsoft.com/office/excel/2006/main">
          <x14:cfRule type="dataBar" id="{BF2C4440-BF45-4E66-B84E-93988D6DA98A}">
            <x14:dataBar minLength="0" maxLength="100" gradient="0">
              <x14:cfvo type="autoMin"/>
              <x14:cfvo type="autoMax"/>
              <x14:negativeFillColor rgb="FFFF0000"/>
              <x14:axisColor rgb="FF000000"/>
            </x14:dataBar>
          </x14:cfRule>
          <xm:sqref>AS17 AS11 AS14 AS20</xm:sqref>
        </x14:conditionalFormatting>
        <x14:conditionalFormatting xmlns:xm="http://schemas.microsoft.com/office/excel/2006/main">
          <x14:cfRule type="dataBar" id="{EE610725-FCEB-4794-BDDB-04C18A109740}">
            <x14:dataBar minLength="0" maxLength="100" gradient="0">
              <x14:cfvo type="autoMin"/>
              <x14:cfvo type="autoMax"/>
              <x14:negativeFillColor rgb="FFFF0000"/>
              <x14:axisColor rgb="FF000000"/>
            </x14:dataBar>
          </x14:cfRule>
          <x14:cfRule type="dataBar" id="{F6299CBA-5346-47AF-B74F-8C9975B2FEAB}">
            <x14:dataBar minLength="0" maxLength="100" gradient="0">
              <x14:cfvo type="autoMin"/>
              <x14:cfvo type="autoMax"/>
              <x14:negativeFillColor rgb="FFFF0000"/>
              <x14:axisColor rgb="FF000000"/>
            </x14:dataBar>
          </x14:cfRule>
          <xm:sqref>AS12:AS13</xm:sqref>
        </x14:conditionalFormatting>
        <x14:conditionalFormatting xmlns:xm="http://schemas.microsoft.com/office/excel/2006/main">
          <x14:cfRule type="dataBar" id="{32E010A0-15E2-41F1-BCA2-6182C4112E9A}">
            <x14:dataBar minLength="0" maxLength="100" gradient="0">
              <x14:cfvo type="autoMin"/>
              <x14:cfvo type="autoMax"/>
              <x14:negativeFillColor rgb="FFFF0000"/>
              <x14:axisColor rgb="FF000000"/>
            </x14:dataBar>
          </x14:cfRule>
          <x14:cfRule type="dataBar" id="{AB078729-A4C4-4230-9F68-174F12217BC5}">
            <x14:dataBar minLength="0" maxLength="100" gradient="0">
              <x14:cfvo type="autoMin"/>
              <x14:cfvo type="autoMax"/>
              <x14:negativeFillColor rgb="FFFF0000"/>
              <x14:axisColor rgb="FF000000"/>
            </x14:dataBar>
          </x14:cfRule>
          <xm:sqref>AS15:AS16</xm:sqref>
        </x14:conditionalFormatting>
        <x14:conditionalFormatting xmlns:xm="http://schemas.microsoft.com/office/excel/2006/main">
          <x14:cfRule type="dataBar" id="{67C231DF-9502-4D24-B339-7CEAC4E50199}">
            <x14:dataBar minLength="0" maxLength="100" gradient="0">
              <x14:cfvo type="autoMin"/>
              <x14:cfvo type="autoMax"/>
              <x14:negativeFillColor rgb="FFFF0000"/>
              <x14:axisColor rgb="FF000000"/>
            </x14:dataBar>
          </x14:cfRule>
          <x14:cfRule type="dataBar" id="{6F647E26-8B6F-489C-A168-A5CCAAC33AF3}">
            <x14:dataBar minLength="0" maxLength="100" gradient="0">
              <x14:cfvo type="autoMin"/>
              <x14:cfvo type="autoMax"/>
              <x14:negativeFillColor rgb="FFFF0000"/>
              <x14:axisColor rgb="FF000000"/>
            </x14:dataBar>
          </x14:cfRule>
          <xm:sqref>AS18:AS19</xm:sqref>
        </x14:conditionalFormatting>
        <x14:conditionalFormatting xmlns:xm="http://schemas.microsoft.com/office/excel/2006/main">
          <x14:cfRule type="dataBar" id="{B0BC6876-69E9-4EEC-8171-F1B79EA2B2C7}">
            <x14:dataBar minLength="0" maxLength="100" gradient="0">
              <x14:cfvo type="autoMin"/>
              <x14:cfvo type="autoMax"/>
              <x14:negativeFillColor rgb="FFFF0000"/>
              <x14:axisColor rgb="FF000000"/>
            </x14:dataBar>
          </x14:cfRule>
          <x14:cfRule type="dataBar" id="{5EE27D0D-0D56-42B6-BAF0-ADA1D1F8B5CC}">
            <x14:dataBar minLength="0" maxLength="100" gradient="0">
              <x14:cfvo type="autoMin"/>
              <x14:cfvo type="autoMax"/>
              <x14:negativeFillColor rgb="FFFF0000"/>
              <x14:axisColor rgb="FF000000"/>
            </x14:dataBar>
          </x14:cfRule>
          <xm:sqref>AS21:AS22</xm:sqref>
        </x14:conditionalFormatting>
        <x14:conditionalFormatting xmlns:xm="http://schemas.microsoft.com/office/excel/2006/main">
          <x14:cfRule type="dataBar" id="{9D485155-616D-4693-99E3-10CA56B02BE2}">
            <x14:dataBar minLength="0" maxLength="100" gradient="0">
              <x14:cfvo type="autoMin"/>
              <x14:cfvo type="autoMax"/>
              <x14:negativeFillColor rgb="FFFF0000"/>
              <x14:axisColor rgb="FF000000"/>
            </x14:dataBar>
          </x14:cfRule>
          <x14:cfRule type="dataBar" id="{4EFA4032-C0D2-42FC-972B-D3B53D38D8F8}">
            <x14:dataBar minLength="0" maxLength="100" gradient="0">
              <x14:cfvo type="autoMin"/>
              <x14:cfvo type="autoMax"/>
              <x14:negativeFillColor rgb="FFFF0000"/>
              <x14:axisColor rgb="FF000000"/>
            </x14:dataBar>
          </x14:cfRule>
          <xm:sqref>AS24:AS25</xm:sqref>
        </x14:conditionalFormatting>
        <x14:conditionalFormatting xmlns:xm="http://schemas.microsoft.com/office/excel/2006/main">
          <x14:cfRule type="dataBar" id="{B2609F5A-B452-4105-888E-1623B1D30E6C}">
            <x14:dataBar minLength="0" maxLength="100" gradient="0">
              <x14:cfvo type="autoMin"/>
              <x14:cfvo type="autoMax"/>
              <x14:negativeFillColor rgb="FFFF0000"/>
              <x14:axisColor rgb="FF000000"/>
            </x14:dataBar>
          </x14:cfRule>
          <xm:sqref>AU9:AU10</xm:sqref>
        </x14:conditionalFormatting>
        <x14:conditionalFormatting xmlns:xm="http://schemas.microsoft.com/office/excel/2006/main">
          <x14:cfRule type="dataBar" id="{529CE80A-A1C2-4D3F-A64D-9AC184D583C6}">
            <x14:dataBar minLength="0" maxLength="100" gradient="0">
              <x14:cfvo type="autoMin"/>
              <x14:cfvo type="autoMax"/>
              <x14:negativeFillColor rgb="FFFF0000"/>
              <x14:axisColor rgb="FF000000"/>
            </x14:dataBar>
          </x14:cfRule>
          <xm:sqref>AU9:AU22</xm:sqref>
        </x14:conditionalFormatting>
        <x14:conditionalFormatting xmlns:xm="http://schemas.microsoft.com/office/excel/2006/main">
          <x14:cfRule type="dataBar" id="{46995682-01F8-499A-B0DA-CBE7B2BBA423}">
            <x14:dataBar minLength="0" maxLength="100" gradient="0">
              <x14:cfvo type="autoMin"/>
              <x14:cfvo type="autoMax"/>
              <x14:negativeFillColor rgb="FFFF0000"/>
              <x14:axisColor rgb="FF000000"/>
            </x14:dataBar>
          </x14:cfRule>
          <xm:sqref>AU17 AU11 AU14 AU20</xm:sqref>
        </x14:conditionalFormatting>
        <x14:conditionalFormatting xmlns:xm="http://schemas.microsoft.com/office/excel/2006/main">
          <x14:cfRule type="dataBar" id="{8D245BCC-ECCC-46EE-A25A-66F0D45F764E}">
            <x14:dataBar minLength="0" maxLength="100" gradient="0">
              <x14:cfvo type="autoMin"/>
              <x14:cfvo type="autoMax"/>
              <x14:negativeFillColor rgb="FFFF0000"/>
              <x14:axisColor rgb="FF000000"/>
            </x14:dataBar>
          </x14:cfRule>
          <x14:cfRule type="dataBar" id="{CD252D28-DEAA-4C2B-A3A1-06B36B3F1E65}">
            <x14:dataBar minLength="0" maxLength="100" gradient="0">
              <x14:cfvo type="autoMin"/>
              <x14:cfvo type="autoMax"/>
              <x14:negativeFillColor rgb="FFFF0000"/>
              <x14:axisColor rgb="FF000000"/>
            </x14:dataBar>
          </x14:cfRule>
          <xm:sqref>AU12:AU13</xm:sqref>
        </x14:conditionalFormatting>
        <x14:conditionalFormatting xmlns:xm="http://schemas.microsoft.com/office/excel/2006/main">
          <x14:cfRule type="dataBar" id="{E1DCDC79-8F14-4A24-AA00-AEEE07F09D1F}">
            <x14:dataBar minLength="0" maxLength="100" gradient="0">
              <x14:cfvo type="autoMin"/>
              <x14:cfvo type="autoMax"/>
              <x14:negativeFillColor rgb="FFFF0000"/>
              <x14:axisColor rgb="FF000000"/>
            </x14:dataBar>
          </x14:cfRule>
          <x14:cfRule type="dataBar" id="{7A2291FF-FF53-422D-9969-D82C4639C77C}">
            <x14:dataBar minLength="0" maxLength="100" gradient="0">
              <x14:cfvo type="autoMin"/>
              <x14:cfvo type="autoMax"/>
              <x14:negativeFillColor rgb="FFFF0000"/>
              <x14:axisColor rgb="FF000000"/>
            </x14:dataBar>
          </x14:cfRule>
          <xm:sqref>AU15:AU16</xm:sqref>
        </x14:conditionalFormatting>
        <x14:conditionalFormatting xmlns:xm="http://schemas.microsoft.com/office/excel/2006/main">
          <x14:cfRule type="dataBar" id="{6D1687A4-77BC-44EB-8F4A-5A76FBD7E2A2}">
            <x14:dataBar minLength="0" maxLength="100" gradient="0">
              <x14:cfvo type="autoMin"/>
              <x14:cfvo type="autoMax"/>
              <x14:negativeFillColor rgb="FFFF0000"/>
              <x14:axisColor rgb="FF000000"/>
            </x14:dataBar>
          </x14:cfRule>
          <x14:cfRule type="dataBar" id="{DEFF9D98-2013-4DDA-9ABA-1171996955CE}">
            <x14:dataBar minLength="0" maxLength="100" gradient="0">
              <x14:cfvo type="autoMin"/>
              <x14:cfvo type="autoMax"/>
              <x14:negativeFillColor rgb="FFFF0000"/>
              <x14:axisColor rgb="FF000000"/>
            </x14:dataBar>
          </x14:cfRule>
          <xm:sqref>AU18:AU19</xm:sqref>
        </x14:conditionalFormatting>
        <x14:conditionalFormatting xmlns:xm="http://schemas.microsoft.com/office/excel/2006/main">
          <x14:cfRule type="dataBar" id="{BC30F5F0-9A22-455B-B113-C5790E041E9A}">
            <x14:dataBar minLength="0" maxLength="100" gradient="0">
              <x14:cfvo type="autoMin"/>
              <x14:cfvo type="autoMax"/>
              <x14:negativeFillColor rgb="FFFF0000"/>
              <x14:axisColor rgb="FF000000"/>
            </x14:dataBar>
          </x14:cfRule>
          <x14:cfRule type="dataBar" id="{774CF1FF-009E-4415-9888-271A7C26C1E0}">
            <x14:dataBar minLength="0" maxLength="100" gradient="0">
              <x14:cfvo type="autoMin"/>
              <x14:cfvo type="autoMax"/>
              <x14:negativeFillColor rgb="FFFF0000"/>
              <x14:axisColor rgb="FF000000"/>
            </x14:dataBar>
          </x14:cfRule>
          <xm:sqref>AU21:AU22</xm:sqref>
        </x14:conditionalFormatting>
        <x14:conditionalFormatting xmlns:xm="http://schemas.microsoft.com/office/excel/2006/main">
          <x14:cfRule type="dataBar" id="{08793234-8541-424A-9BCB-5528EC84C432}">
            <x14:dataBar minLength="0" maxLength="100" gradient="0">
              <x14:cfvo type="autoMin"/>
              <x14:cfvo type="autoMax"/>
              <x14:negativeFillColor rgb="FFFF0000"/>
              <x14:axisColor rgb="FF000000"/>
            </x14:dataBar>
          </x14:cfRule>
          <x14:cfRule type="dataBar" id="{2D3B5BDA-1B9D-4B15-82C1-0E809CD6CB77}">
            <x14:dataBar minLength="0" maxLength="100" gradient="0">
              <x14:cfvo type="autoMin"/>
              <x14:cfvo type="autoMax"/>
              <x14:negativeFillColor rgb="FFFF0000"/>
              <x14:axisColor rgb="FF000000"/>
            </x14:dataBar>
          </x14:cfRule>
          <xm:sqref>AU24:AU25</xm:sqref>
        </x14:conditionalFormatting>
        <x14:conditionalFormatting xmlns:xm="http://schemas.microsoft.com/office/excel/2006/main">
          <x14:cfRule type="dataBar" id="{A0E50BF3-1C14-4845-AD04-3B36C8ABDBC1}">
            <x14:dataBar minLength="0" maxLength="100" gradient="0">
              <x14:cfvo type="autoMin"/>
              <x14:cfvo type="autoMax"/>
              <x14:negativeFillColor rgb="FFFF0000"/>
              <x14:axisColor rgb="FF000000"/>
            </x14:dataBar>
          </x14:cfRule>
          <xm:sqref>AW9:AW10</xm:sqref>
        </x14:conditionalFormatting>
        <x14:conditionalFormatting xmlns:xm="http://schemas.microsoft.com/office/excel/2006/main">
          <x14:cfRule type="dataBar" id="{B2E3B13F-040F-4FD0-AE99-A4FA1C0B7E67}">
            <x14:dataBar minLength="0" maxLength="100" gradient="0">
              <x14:cfvo type="autoMin"/>
              <x14:cfvo type="autoMax"/>
              <x14:negativeFillColor rgb="FFFF0000"/>
              <x14:axisColor rgb="FF000000"/>
            </x14:dataBar>
          </x14:cfRule>
          <xm:sqref>AW9:AW22</xm:sqref>
        </x14:conditionalFormatting>
        <x14:conditionalFormatting xmlns:xm="http://schemas.microsoft.com/office/excel/2006/main">
          <x14:cfRule type="dataBar" id="{FB5D3A0B-88FB-43CD-B944-7AC87DC02833}">
            <x14:dataBar minLength="0" maxLength="100" gradient="0">
              <x14:cfvo type="autoMin"/>
              <x14:cfvo type="autoMax"/>
              <x14:negativeFillColor rgb="FFFF0000"/>
              <x14:axisColor rgb="FF000000"/>
            </x14:dataBar>
          </x14:cfRule>
          <xm:sqref>AW17 AW11 AW14 AW20</xm:sqref>
        </x14:conditionalFormatting>
        <x14:conditionalFormatting xmlns:xm="http://schemas.microsoft.com/office/excel/2006/main">
          <x14:cfRule type="dataBar" id="{D4BAC63F-4B02-476A-98A2-6C20053CF6A5}">
            <x14:dataBar minLength="0" maxLength="100" gradient="0">
              <x14:cfvo type="autoMin"/>
              <x14:cfvo type="autoMax"/>
              <x14:negativeFillColor rgb="FFFF0000"/>
              <x14:axisColor rgb="FF000000"/>
            </x14:dataBar>
          </x14:cfRule>
          <x14:cfRule type="dataBar" id="{E8427E2B-BE7F-449B-95E9-3B3232D0E408}">
            <x14:dataBar minLength="0" maxLength="100" gradient="0">
              <x14:cfvo type="autoMin"/>
              <x14:cfvo type="autoMax"/>
              <x14:negativeFillColor rgb="FFFF0000"/>
              <x14:axisColor rgb="FF000000"/>
            </x14:dataBar>
          </x14:cfRule>
          <xm:sqref>AW12:AW13</xm:sqref>
        </x14:conditionalFormatting>
        <x14:conditionalFormatting xmlns:xm="http://schemas.microsoft.com/office/excel/2006/main">
          <x14:cfRule type="dataBar" id="{D71B7605-28CA-41F6-A15A-5833A79EFEB6}">
            <x14:dataBar minLength="0" maxLength="100" gradient="0">
              <x14:cfvo type="autoMin"/>
              <x14:cfvo type="autoMax"/>
              <x14:negativeFillColor rgb="FFFF0000"/>
              <x14:axisColor rgb="FF000000"/>
            </x14:dataBar>
          </x14:cfRule>
          <x14:cfRule type="dataBar" id="{0C20E3FA-439B-4FD7-82FC-C2872A07F6B4}">
            <x14:dataBar minLength="0" maxLength="100" gradient="0">
              <x14:cfvo type="autoMin"/>
              <x14:cfvo type="autoMax"/>
              <x14:negativeFillColor rgb="FFFF0000"/>
              <x14:axisColor rgb="FF000000"/>
            </x14:dataBar>
          </x14:cfRule>
          <xm:sqref>AW15:AW16</xm:sqref>
        </x14:conditionalFormatting>
        <x14:conditionalFormatting xmlns:xm="http://schemas.microsoft.com/office/excel/2006/main">
          <x14:cfRule type="dataBar" id="{3FF836EC-B63B-4D4C-B5FA-F3D0318FEDBC}">
            <x14:dataBar minLength="0" maxLength="100" gradient="0">
              <x14:cfvo type="autoMin"/>
              <x14:cfvo type="autoMax"/>
              <x14:negativeFillColor rgb="FFFF0000"/>
              <x14:axisColor rgb="FF000000"/>
            </x14:dataBar>
          </x14:cfRule>
          <xm:sqref>AW18:AW19 AW15:AW16</xm:sqref>
        </x14:conditionalFormatting>
        <x14:conditionalFormatting xmlns:xm="http://schemas.microsoft.com/office/excel/2006/main">
          <x14:cfRule type="dataBar" id="{2871333E-189F-42CE-B36A-09A392B0AB74}">
            <x14:dataBar minLength="0" maxLength="100" gradient="0">
              <x14:cfvo type="autoMin"/>
              <x14:cfvo type="autoMax"/>
              <x14:negativeFillColor rgb="FFFF0000"/>
              <x14:axisColor rgb="FF000000"/>
            </x14:dataBar>
          </x14:cfRule>
          <xm:sqref>AW18:AW19</xm:sqref>
        </x14:conditionalFormatting>
        <x14:conditionalFormatting xmlns:xm="http://schemas.microsoft.com/office/excel/2006/main">
          <x14:cfRule type="dataBar" id="{88428232-A988-41E4-AB79-570C89961447}">
            <x14:dataBar minLength="0" maxLength="100" gradient="0">
              <x14:cfvo type="autoMin"/>
              <x14:cfvo type="autoMax"/>
              <x14:negativeFillColor rgb="FFFF0000"/>
              <x14:axisColor rgb="FF000000"/>
            </x14:dataBar>
          </x14:cfRule>
          <x14:cfRule type="dataBar" id="{1AE575A0-21B9-469F-9EEA-CF8325ABB05F}">
            <x14:dataBar minLength="0" maxLength="100" gradient="0">
              <x14:cfvo type="autoMin"/>
              <x14:cfvo type="autoMax"/>
              <x14:negativeFillColor rgb="FFFF0000"/>
              <x14:axisColor rgb="FF000000"/>
            </x14:dataBar>
          </x14:cfRule>
          <xm:sqref>AW21:AW22</xm:sqref>
        </x14:conditionalFormatting>
        <x14:conditionalFormatting xmlns:xm="http://schemas.microsoft.com/office/excel/2006/main">
          <x14:cfRule type="dataBar" id="{565AFB36-437F-4643-BDDC-B8D7B3D3B920}">
            <x14:dataBar minLength="0" maxLength="100" gradient="0">
              <x14:cfvo type="autoMin"/>
              <x14:cfvo type="autoMax"/>
              <x14:negativeFillColor rgb="FFFF0000"/>
              <x14:axisColor rgb="FF000000"/>
            </x14:dataBar>
          </x14:cfRule>
          <x14:cfRule type="dataBar" id="{746CC53C-748F-4C7A-B90C-5DEC2053161F}">
            <x14:dataBar minLength="0" maxLength="100" gradient="0">
              <x14:cfvo type="autoMin"/>
              <x14:cfvo type="autoMax"/>
              <x14:negativeFillColor rgb="FFFF0000"/>
              <x14:axisColor rgb="FF000000"/>
            </x14:dataBar>
          </x14:cfRule>
          <xm:sqref>AW24:AW25</xm:sqref>
        </x14:conditionalFormatting>
        <x14:conditionalFormatting xmlns:xm="http://schemas.microsoft.com/office/excel/2006/main">
          <x14:cfRule type="dataBar" id="{A40096EB-C43B-49D6-B312-7FA4708B8A7D}">
            <x14:dataBar minLength="0" maxLength="100" gradient="0">
              <x14:cfvo type="autoMin"/>
              <x14:cfvo type="autoMax"/>
              <x14:negativeFillColor rgb="FFFF0000"/>
              <x14:axisColor rgb="FF000000"/>
            </x14:dataBar>
          </x14:cfRule>
          <xm:sqref>AY9:AY10</xm:sqref>
        </x14:conditionalFormatting>
        <x14:conditionalFormatting xmlns:xm="http://schemas.microsoft.com/office/excel/2006/main">
          <x14:cfRule type="dataBar" id="{DC034847-C161-4718-85BE-AE5E4BFCCC03}">
            <x14:dataBar minLength="0" maxLength="100" gradient="0">
              <x14:cfvo type="autoMin"/>
              <x14:cfvo type="autoMax"/>
              <x14:negativeFillColor rgb="FFFF0000"/>
              <x14:axisColor rgb="FF000000"/>
            </x14:dataBar>
          </x14:cfRule>
          <xm:sqref>AY9:AY22</xm:sqref>
        </x14:conditionalFormatting>
        <x14:conditionalFormatting xmlns:xm="http://schemas.microsoft.com/office/excel/2006/main">
          <x14:cfRule type="dataBar" id="{50BB9483-A9C7-414E-8658-CAE49A37E154}">
            <x14:dataBar minLength="0" maxLength="100" gradient="0">
              <x14:cfvo type="autoMin"/>
              <x14:cfvo type="autoMax"/>
              <x14:negativeFillColor rgb="FFFF0000"/>
              <x14:axisColor rgb="FF000000"/>
            </x14:dataBar>
          </x14:cfRule>
          <xm:sqref>AY17 AY11 AY14 AY20</xm:sqref>
        </x14:conditionalFormatting>
        <x14:conditionalFormatting xmlns:xm="http://schemas.microsoft.com/office/excel/2006/main">
          <x14:cfRule type="dataBar" id="{57966715-9E2B-492D-94A0-EF067CD3E200}">
            <x14:dataBar minLength="0" maxLength="100" gradient="0">
              <x14:cfvo type="autoMin"/>
              <x14:cfvo type="autoMax"/>
              <x14:negativeFillColor rgb="FFFF0000"/>
              <x14:axisColor rgb="FF000000"/>
            </x14:dataBar>
          </x14:cfRule>
          <x14:cfRule type="dataBar" id="{69BF0FDD-CE65-4C14-9CE8-0E174B28D480}">
            <x14:dataBar minLength="0" maxLength="100" gradient="0">
              <x14:cfvo type="autoMin"/>
              <x14:cfvo type="autoMax"/>
              <x14:negativeFillColor rgb="FFFF0000"/>
              <x14:axisColor rgb="FF000000"/>
            </x14:dataBar>
          </x14:cfRule>
          <xm:sqref>AY12:AY13</xm:sqref>
        </x14:conditionalFormatting>
        <x14:conditionalFormatting xmlns:xm="http://schemas.microsoft.com/office/excel/2006/main">
          <x14:cfRule type="dataBar" id="{EBE3A671-F5E1-49FF-A9C3-785E75CE1370}">
            <x14:dataBar minLength="0" maxLength="100" gradient="0">
              <x14:cfvo type="autoMin"/>
              <x14:cfvo type="autoMax"/>
              <x14:negativeFillColor rgb="FFFF0000"/>
              <x14:axisColor rgb="FF000000"/>
            </x14:dataBar>
          </x14:cfRule>
          <x14:cfRule type="dataBar" id="{A98CDCF6-2B04-4AB3-8BF0-491CABD7214D}">
            <x14:dataBar minLength="0" maxLength="100" gradient="0">
              <x14:cfvo type="autoMin"/>
              <x14:cfvo type="autoMax"/>
              <x14:negativeFillColor rgb="FFFF0000"/>
              <x14:axisColor rgb="FF000000"/>
            </x14:dataBar>
          </x14:cfRule>
          <xm:sqref>AY15:AY16</xm:sqref>
        </x14:conditionalFormatting>
        <x14:conditionalFormatting xmlns:xm="http://schemas.microsoft.com/office/excel/2006/main">
          <x14:cfRule type="dataBar" id="{4325284A-6555-4BFB-92A2-CC33F7DE9A3E}">
            <x14:dataBar minLength="0" maxLength="100" gradient="0">
              <x14:cfvo type="autoMin"/>
              <x14:cfvo type="autoMax"/>
              <x14:negativeFillColor rgb="FFFF0000"/>
              <x14:axisColor rgb="FF000000"/>
            </x14:dataBar>
          </x14:cfRule>
          <x14:cfRule type="dataBar" id="{51A18A5E-0FDC-4495-A5FE-8D64AF29B1CC}">
            <x14:dataBar minLength="0" maxLength="100" gradient="0">
              <x14:cfvo type="autoMin"/>
              <x14:cfvo type="autoMax"/>
              <x14:negativeFillColor rgb="FFFF0000"/>
              <x14:axisColor rgb="FF000000"/>
            </x14:dataBar>
          </x14:cfRule>
          <xm:sqref>AY18:AY19</xm:sqref>
        </x14:conditionalFormatting>
        <x14:conditionalFormatting xmlns:xm="http://schemas.microsoft.com/office/excel/2006/main">
          <x14:cfRule type="dataBar" id="{49F1446C-0B9D-47E2-B827-5916DFDDC334}">
            <x14:dataBar minLength="0" maxLength="100" gradient="0">
              <x14:cfvo type="autoMin"/>
              <x14:cfvo type="autoMax"/>
              <x14:negativeFillColor rgb="FFFF0000"/>
              <x14:axisColor rgb="FF000000"/>
            </x14:dataBar>
          </x14:cfRule>
          <x14:cfRule type="dataBar" id="{53949D0F-1282-42B4-9E02-591EBB04349D}">
            <x14:dataBar minLength="0" maxLength="100" gradient="0">
              <x14:cfvo type="autoMin"/>
              <x14:cfvo type="autoMax"/>
              <x14:negativeFillColor rgb="FFFF0000"/>
              <x14:axisColor rgb="FF000000"/>
            </x14:dataBar>
          </x14:cfRule>
          <xm:sqref>AY21:AY22</xm:sqref>
        </x14:conditionalFormatting>
        <x14:conditionalFormatting xmlns:xm="http://schemas.microsoft.com/office/excel/2006/main">
          <x14:cfRule type="dataBar" id="{F9C1BBA7-60E4-4F8A-99E1-273D6D6F5327}">
            <x14:dataBar minLength="0" maxLength="100" gradient="0">
              <x14:cfvo type="autoMin"/>
              <x14:cfvo type="autoMax"/>
              <x14:negativeFillColor rgb="FFFF0000"/>
              <x14:axisColor rgb="FF000000"/>
            </x14:dataBar>
          </x14:cfRule>
          <x14:cfRule type="dataBar" id="{7E38F0D0-CFD2-4BB5-AB4E-41EDD545B593}">
            <x14:dataBar minLength="0" maxLength="100" gradient="0">
              <x14:cfvo type="autoMin"/>
              <x14:cfvo type="autoMax"/>
              <x14:negativeFillColor rgb="FFFF0000"/>
              <x14:axisColor rgb="FF000000"/>
            </x14:dataBar>
          </x14:cfRule>
          <xm:sqref>AY24:AY25</xm:sqref>
        </x14:conditionalFormatting>
        <x14:conditionalFormatting xmlns:xm="http://schemas.microsoft.com/office/excel/2006/main">
          <x14:cfRule type="dataBar" id="{C80469DB-DA48-4C5B-97A6-0C93AA96D0E7}">
            <x14:dataBar minLength="0" maxLength="100" gradient="0">
              <x14:cfvo type="autoMin"/>
              <x14:cfvo type="autoMax"/>
              <x14:negativeFillColor rgb="FFFF0000"/>
              <x14:axisColor rgb="FF000000"/>
            </x14:dataBar>
          </x14:cfRule>
          <xm:sqref>BA9:BA10</xm:sqref>
        </x14:conditionalFormatting>
        <x14:conditionalFormatting xmlns:xm="http://schemas.microsoft.com/office/excel/2006/main">
          <x14:cfRule type="dataBar" id="{5587837D-0614-4DB6-B06F-4E3EE50F5BA7}">
            <x14:dataBar minLength="0" maxLength="100" gradient="0">
              <x14:cfvo type="autoMin"/>
              <x14:cfvo type="autoMax"/>
              <x14:negativeFillColor rgb="FFFF0000"/>
              <x14:axisColor rgb="FF000000"/>
            </x14:dataBar>
          </x14:cfRule>
          <xm:sqref>BA9:BA22</xm:sqref>
        </x14:conditionalFormatting>
        <x14:conditionalFormatting xmlns:xm="http://schemas.microsoft.com/office/excel/2006/main">
          <x14:cfRule type="dataBar" id="{6F977715-C7B6-4A15-998D-B78BCA78A117}">
            <x14:dataBar minLength="0" maxLength="100" gradient="0">
              <x14:cfvo type="autoMin"/>
              <x14:cfvo type="autoMax"/>
              <x14:negativeFillColor rgb="FFFF0000"/>
              <x14:axisColor rgb="FF000000"/>
            </x14:dataBar>
          </x14:cfRule>
          <x14:cfRule type="dataBar" id="{85ED789B-9BB5-4B48-9CAC-3F6AD1E89B04}">
            <x14:dataBar minLength="0" maxLength="100" gradient="0">
              <x14:cfvo type="autoMin"/>
              <x14:cfvo type="autoMax"/>
              <x14:negativeFillColor rgb="FFFF0000"/>
              <x14:axisColor rgb="FF000000"/>
            </x14:dataBar>
          </x14:cfRule>
          <xm:sqref>BA12:BA13</xm:sqref>
        </x14:conditionalFormatting>
        <x14:conditionalFormatting xmlns:xm="http://schemas.microsoft.com/office/excel/2006/main">
          <x14:cfRule type="dataBar" id="{5DABC25C-46C4-49E4-9E4C-52F8D7707486}">
            <x14:dataBar minLength="0" maxLength="100" gradient="0">
              <x14:cfvo type="autoMin"/>
              <x14:cfvo type="autoMax"/>
              <x14:negativeFillColor rgb="FFFF0000"/>
              <x14:axisColor rgb="FF000000"/>
            </x14:dataBar>
          </x14:cfRule>
          <x14:cfRule type="dataBar" id="{31CF4868-4BB1-48CB-B48B-32824EC4E4E9}">
            <x14:dataBar minLength="0" maxLength="100" gradient="0">
              <x14:cfvo type="autoMin"/>
              <x14:cfvo type="autoMax"/>
              <x14:negativeFillColor rgb="FFFF0000"/>
              <x14:axisColor rgb="FF000000"/>
            </x14:dataBar>
          </x14:cfRule>
          <xm:sqref>BA15:BA16</xm:sqref>
        </x14:conditionalFormatting>
        <x14:conditionalFormatting xmlns:xm="http://schemas.microsoft.com/office/excel/2006/main">
          <x14:cfRule type="dataBar" id="{3A2DA210-3D7D-41B8-8F85-12D91FB7B24C}">
            <x14:dataBar minLength="0" maxLength="100" gradient="0">
              <x14:cfvo type="autoMin"/>
              <x14:cfvo type="autoMax"/>
              <x14:negativeFillColor rgb="FFFF0000"/>
              <x14:axisColor rgb="FF000000"/>
            </x14:dataBar>
          </x14:cfRule>
          <xm:sqref>BA17 BA11 BA14 BA20</xm:sqref>
        </x14:conditionalFormatting>
        <x14:conditionalFormatting xmlns:xm="http://schemas.microsoft.com/office/excel/2006/main">
          <x14:cfRule type="dataBar" id="{F52EA5AB-C18C-4AA0-9AB3-B97F0F09F6DB}">
            <x14:dataBar minLength="0" maxLength="100" gradient="0">
              <x14:cfvo type="autoMin"/>
              <x14:cfvo type="autoMax"/>
              <x14:negativeFillColor rgb="FFFF0000"/>
              <x14:axisColor rgb="FF000000"/>
            </x14:dataBar>
          </x14:cfRule>
          <x14:cfRule type="dataBar" id="{B95AB38A-C9B8-4C44-9046-8FE01914C665}">
            <x14:dataBar minLength="0" maxLength="100" gradient="0">
              <x14:cfvo type="autoMin"/>
              <x14:cfvo type="autoMax"/>
              <x14:negativeFillColor rgb="FFFF0000"/>
              <x14:axisColor rgb="FF000000"/>
            </x14:dataBar>
          </x14:cfRule>
          <xm:sqref>BA18:BA19</xm:sqref>
        </x14:conditionalFormatting>
        <x14:conditionalFormatting xmlns:xm="http://schemas.microsoft.com/office/excel/2006/main">
          <x14:cfRule type="dataBar" id="{56875940-979B-4894-91FC-4373231C9A4B}">
            <x14:dataBar minLength="0" maxLength="100" gradient="0">
              <x14:cfvo type="autoMin"/>
              <x14:cfvo type="autoMax"/>
              <x14:negativeFillColor rgb="FFFF0000"/>
              <x14:axisColor rgb="FF000000"/>
            </x14:dataBar>
          </x14:cfRule>
          <x14:cfRule type="dataBar" id="{CEE13FE2-75CD-44A9-8081-27C741162FCE}">
            <x14:dataBar minLength="0" maxLength="100" gradient="0">
              <x14:cfvo type="autoMin"/>
              <x14:cfvo type="autoMax"/>
              <x14:negativeFillColor rgb="FFFF0000"/>
              <x14:axisColor rgb="FF000000"/>
            </x14:dataBar>
          </x14:cfRule>
          <xm:sqref>BA21:BA22</xm:sqref>
        </x14:conditionalFormatting>
        <x14:conditionalFormatting xmlns:xm="http://schemas.microsoft.com/office/excel/2006/main">
          <x14:cfRule type="dataBar" id="{C14B8D78-1B39-47B5-BCF9-3F40AFA134E6}">
            <x14:dataBar minLength="0" maxLength="100" gradient="0">
              <x14:cfvo type="autoMin"/>
              <x14:cfvo type="autoMax"/>
              <x14:negativeFillColor rgb="FFFF0000"/>
              <x14:axisColor rgb="FF000000"/>
            </x14:dataBar>
          </x14:cfRule>
          <x14:cfRule type="dataBar" id="{4915A0FD-CF0B-413A-A652-C4951A0788EB}">
            <x14:dataBar minLength="0" maxLength="100" gradient="0">
              <x14:cfvo type="autoMin"/>
              <x14:cfvo type="autoMax"/>
              <x14:negativeFillColor rgb="FFFF0000"/>
              <x14:axisColor rgb="FF000000"/>
            </x14:dataBar>
          </x14:cfRule>
          <xm:sqref>BA24:BA25</xm:sqref>
        </x14:conditionalFormatting>
        <x14:conditionalFormatting xmlns:xm="http://schemas.microsoft.com/office/excel/2006/main">
          <x14:cfRule type="dataBar" id="{5BF3CD0E-D325-43B6-9E68-4CDA78FF4D26}">
            <x14:dataBar minLength="0" maxLength="100" gradient="0">
              <x14:cfvo type="autoMin"/>
              <x14:cfvo type="autoMax"/>
              <x14:negativeFillColor rgb="FFFF0000"/>
              <x14:axisColor rgb="FF000000"/>
            </x14:dataBar>
          </x14:cfRule>
          <xm:sqref>BC9:BC10 BG9:BG10 BK9:BK10 BI9:BI10 BM9:BM10 BO9:BO10 BQ9:BQ10 BS9:BS10 BU9:BU10 BY9:BY10 CA9:CA10 CC9:CC10 CE9:CE10 CG9:CG10 CI9:CI10 BE9:BE10 BW9:BW10</xm:sqref>
        </x14:conditionalFormatting>
        <x14:conditionalFormatting xmlns:xm="http://schemas.microsoft.com/office/excel/2006/main">
          <x14:cfRule type="dataBar" id="{5C83DC14-F27F-4A91-BC2C-27DD801AE0F5}">
            <x14:dataBar minLength="0" maxLength="100" gradient="0">
              <x14:cfvo type="autoMin"/>
              <x14:cfvo type="autoMax"/>
              <x14:negativeFillColor rgb="FFFF0000"/>
              <x14:axisColor rgb="FF000000"/>
            </x14:dataBar>
          </x14:cfRule>
          <xm:sqref>BC9:BC22 BE9:BE22 BG9:BG22 BI9:BI22 BM9:BM22 BO9:BO22 BQ9:BQ22 BS9:BS22 BU9:BU22 BW9:BW22 BY9:BY22 CA9:CA22 CC9:CC22 CE9:CE22 CG9:CG22 CI9:CI22 BK9:BK22</xm:sqref>
        </x14:conditionalFormatting>
        <x14:conditionalFormatting xmlns:xm="http://schemas.microsoft.com/office/excel/2006/main">
          <x14:cfRule type="dataBar" id="{390D137A-8D1F-49B6-96A3-843A34E48222}">
            <x14:dataBar minLength="0" maxLength="100" gradient="0">
              <x14:cfvo type="autoMin"/>
              <x14:cfvo type="autoMax"/>
              <x14:negativeFillColor rgb="FFFF0000"/>
              <x14:axisColor rgb="FF000000"/>
            </x14:dataBar>
          </x14:cfRule>
          <xm:sqref>BC12:BC13 BG12:BG13 BK12:BK13 BI12:BI13 BM12:BM13 BO12:BO13 BQ12:BQ13 BS12:BS13 BW12:BW13 BU12:BU13 BY12:BY13 CA12:CA13 CC12:CC13 CE12:CE13 CG12:CG13 CI12:CI13 BE12:BE13</xm:sqref>
        </x14:conditionalFormatting>
        <x14:conditionalFormatting xmlns:xm="http://schemas.microsoft.com/office/excel/2006/main">
          <x14:cfRule type="dataBar" id="{F48AF002-3E49-4113-8A0B-8E8E77509024}">
            <x14:dataBar minLength="0" maxLength="100" gradient="0">
              <x14:cfvo type="autoMin"/>
              <x14:cfvo type="autoMax"/>
              <x14:negativeFillColor rgb="FFFF0000"/>
              <x14:axisColor rgb="FF000000"/>
            </x14:dataBar>
          </x14:cfRule>
          <xm:sqref>BC12:BC13</xm:sqref>
        </x14:conditionalFormatting>
        <x14:conditionalFormatting xmlns:xm="http://schemas.microsoft.com/office/excel/2006/main">
          <x14:cfRule type="dataBar" id="{B8004E41-1195-4E64-9B99-1E6AEEDEBBE4}">
            <x14:dataBar minLength="0" maxLength="100" gradient="0">
              <x14:cfvo type="autoMin"/>
              <x14:cfvo type="autoMax"/>
              <x14:negativeFillColor rgb="FFFF0000"/>
              <x14:axisColor rgb="FF000000"/>
            </x14:dataBar>
          </x14:cfRule>
          <xm:sqref>BC15:BC16 BG15:BG16 BK15:BK16 BI15:BI16 BM15:BM16 BO15:BO16 BQ15:BQ16 BS15:BS16 BW15:BW16 BU15:BU16 BY15:BY16 CA15:CA16 CC15:CC16 CE15:CE16 CG15:CG16 CI15:CI16 BE15:BE16</xm:sqref>
        </x14:conditionalFormatting>
        <x14:conditionalFormatting xmlns:xm="http://schemas.microsoft.com/office/excel/2006/main">
          <x14:cfRule type="dataBar" id="{01844F0F-A2A3-4FC4-9EA4-1F0B7DBCFF3B}">
            <x14:dataBar minLength="0" maxLength="100" gradient="0">
              <x14:cfvo type="autoMin"/>
              <x14:cfvo type="autoMax"/>
              <x14:negativeFillColor rgb="FFFF0000"/>
              <x14:axisColor rgb="FF000000"/>
            </x14:dataBar>
          </x14:cfRule>
          <xm:sqref>BC15:BC16</xm:sqref>
        </x14:conditionalFormatting>
        <x14:conditionalFormatting xmlns:xm="http://schemas.microsoft.com/office/excel/2006/main">
          <x14:cfRule type="dataBar" id="{F8DA3286-8CE8-4B40-AF41-54CA18350790}">
            <x14:dataBar minLength="0" maxLength="100" gradient="0">
              <x14:cfvo type="autoMin"/>
              <x14:cfvo type="autoMax"/>
              <x14:negativeFillColor rgb="FFFF0000"/>
              <x14:axisColor rgb="FF000000"/>
            </x14:dataBar>
          </x14:cfRule>
          <xm:sqref>BC17 BC11 BC14 BC20 BG17 BK17 BG11 BK11 BG14 BK14 BG20 BK20 BI11 BM11 BI17 BM17 BI14 BM14 BI20 BM20 BO17 BO11 BO14 BO20 BQ11 BQ17 BQ14 BQ20 BS17 BW17 BS11 BW11 BS14 BW14 BS20 BW20 BU11 BY11 BU17 BY17 BU14 BY14 BU20 BY20 CA11 CC11 CE11 CA17 CC17 CE17 CA14 CC14 CE14 CA20 CC20 CE20 CG11 CG17 CG14 CG20 CI11 CI17 CI14 CI20 BE11 BE17 BE14 BE20</xm:sqref>
        </x14:conditionalFormatting>
        <x14:conditionalFormatting xmlns:xm="http://schemas.microsoft.com/office/excel/2006/main">
          <x14:cfRule type="dataBar" id="{082FB9AB-E985-4281-B8E7-53B5C38546E7}">
            <x14:dataBar minLength="0" maxLength="100" gradient="0">
              <x14:cfvo type="autoMin"/>
              <x14:cfvo type="autoMax"/>
              <x14:negativeFillColor rgb="FFFF0000"/>
              <x14:axisColor rgb="FF000000"/>
            </x14:dataBar>
          </x14:cfRule>
          <xm:sqref>BC18:BC19 BG18:BG19 BK18:BK19 BI18:BI19 BM18:BM19 BO18:BO19 BQ18:BQ19 BS18:BS19 BW18:BW19 BU18:BU19 BY18:BY19 CA18:CA19 CC18:CC19 CE18:CE19 CG18:CG19 CI18:CI19 BE18:BE19</xm:sqref>
        </x14:conditionalFormatting>
        <x14:conditionalFormatting xmlns:xm="http://schemas.microsoft.com/office/excel/2006/main">
          <x14:cfRule type="dataBar" id="{17FC96A7-3DCE-49CA-A399-E96435D6D90A}">
            <x14:dataBar minLength="0" maxLength="100" gradient="0">
              <x14:cfvo type="autoMin"/>
              <x14:cfvo type="autoMax"/>
              <x14:negativeFillColor rgb="FFFF0000"/>
              <x14:axisColor rgb="FF000000"/>
            </x14:dataBar>
          </x14:cfRule>
          <xm:sqref>BC18:BC19</xm:sqref>
        </x14:conditionalFormatting>
        <x14:conditionalFormatting xmlns:xm="http://schemas.microsoft.com/office/excel/2006/main">
          <x14:cfRule type="dataBar" id="{E1CCF2D5-D78C-4051-9E41-DC3581DA821B}">
            <x14:dataBar minLength="0" maxLength="100" gradient="0">
              <x14:cfvo type="autoMin"/>
              <x14:cfvo type="autoMax"/>
              <x14:negativeFillColor rgb="FFFF0000"/>
              <x14:axisColor rgb="FF000000"/>
            </x14:dataBar>
          </x14:cfRule>
          <xm:sqref>BC21:BC22 BG21:BG22 BK21:BK22 BI21:BI22 BM21:BM22 BO21:BO22 BQ21:BQ22 BS21:BS22 BW21:BW22 BU21:BU22 BY21:BY22 CA21:CA22 CC21:CC22 CE21:CE22 CG21:CG22 CI21:CI22 BE21:BE22</xm:sqref>
        </x14:conditionalFormatting>
        <x14:conditionalFormatting xmlns:xm="http://schemas.microsoft.com/office/excel/2006/main">
          <x14:cfRule type="dataBar" id="{3A45E8CD-C98D-449E-9F9D-0851BB8C015D}">
            <x14:dataBar minLength="0" maxLength="100" gradient="0">
              <x14:cfvo type="autoMin"/>
              <x14:cfvo type="autoMax"/>
              <x14:negativeFillColor rgb="FFFF0000"/>
              <x14:axisColor rgb="FF000000"/>
            </x14:dataBar>
          </x14:cfRule>
          <xm:sqref>BC21:BC22</xm:sqref>
        </x14:conditionalFormatting>
        <x14:conditionalFormatting xmlns:xm="http://schemas.microsoft.com/office/excel/2006/main">
          <x14:cfRule type="dataBar" id="{87C0B1ED-A878-433E-A4FF-F439D2B7359E}">
            <x14:dataBar minLength="0" maxLength="100" gradient="0">
              <x14:cfvo type="autoMin"/>
              <x14:cfvo type="autoMax"/>
              <x14:negativeFillColor rgb="FFFF0000"/>
              <x14:axisColor rgb="FF000000"/>
            </x14:dataBar>
          </x14:cfRule>
          <x14:cfRule type="dataBar" id="{41260C73-33BD-4040-90B3-88E0065B1968}">
            <x14:dataBar minLength="0" maxLength="100" gradient="0">
              <x14:cfvo type="autoMin"/>
              <x14:cfvo type="autoMax"/>
              <x14:negativeFillColor rgb="FFFF0000"/>
              <x14:axisColor rgb="FF000000"/>
            </x14:dataBar>
          </x14:cfRule>
          <xm:sqref>BC24:BC25</xm:sqref>
        </x14:conditionalFormatting>
        <x14:conditionalFormatting xmlns:xm="http://schemas.microsoft.com/office/excel/2006/main">
          <x14:cfRule type="dataBar" id="{9838EEAC-5692-4A41-9B44-43A0AC38EE21}">
            <x14:dataBar minLength="0" maxLength="100" gradient="0">
              <x14:cfvo type="autoMin"/>
              <x14:cfvo type="autoMax"/>
              <x14:negativeFillColor rgb="FFFF0000"/>
              <x14:axisColor rgb="FF000000"/>
            </x14:dataBar>
          </x14:cfRule>
          <xm:sqref>BE12:BE13</xm:sqref>
        </x14:conditionalFormatting>
        <x14:conditionalFormatting xmlns:xm="http://schemas.microsoft.com/office/excel/2006/main">
          <x14:cfRule type="dataBar" id="{292F6282-7EF0-424C-A67E-985DE883837C}">
            <x14:dataBar minLength="0" maxLength="100" gradient="0">
              <x14:cfvo type="autoMin"/>
              <x14:cfvo type="autoMax"/>
              <x14:negativeFillColor rgb="FFFF0000"/>
              <x14:axisColor rgb="FF000000"/>
            </x14:dataBar>
          </x14:cfRule>
          <xm:sqref>BE15:BE16</xm:sqref>
        </x14:conditionalFormatting>
        <x14:conditionalFormatting xmlns:xm="http://schemas.microsoft.com/office/excel/2006/main">
          <x14:cfRule type="dataBar" id="{A5F535EA-07F5-4D1D-9E36-EA696AF58292}">
            <x14:dataBar minLength="0" maxLength="100" gradient="0">
              <x14:cfvo type="autoMin"/>
              <x14:cfvo type="autoMax"/>
              <x14:negativeFillColor rgb="FFFF0000"/>
              <x14:axisColor rgb="FF000000"/>
            </x14:dataBar>
          </x14:cfRule>
          <xm:sqref>BE18:BE19</xm:sqref>
        </x14:conditionalFormatting>
        <x14:conditionalFormatting xmlns:xm="http://schemas.microsoft.com/office/excel/2006/main">
          <x14:cfRule type="dataBar" id="{C16A58A2-FC11-4A19-8BAD-CD2AB0EA967C}">
            <x14:dataBar minLength="0" maxLength="100" gradient="0">
              <x14:cfvo type="autoMin"/>
              <x14:cfvo type="autoMax"/>
              <x14:negativeFillColor rgb="FFFF0000"/>
              <x14:axisColor rgb="FF000000"/>
            </x14:dataBar>
          </x14:cfRule>
          <xm:sqref>BE21:BE22</xm:sqref>
        </x14:conditionalFormatting>
        <x14:conditionalFormatting xmlns:xm="http://schemas.microsoft.com/office/excel/2006/main">
          <x14:cfRule type="dataBar" id="{036AB39C-C034-4FAF-9735-D31B86477D5C}">
            <x14:dataBar minLength="0" maxLength="100" gradient="0">
              <x14:cfvo type="autoMin"/>
              <x14:cfvo type="autoMax"/>
              <x14:negativeFillColor rgb="FFFF0000"/>
              <x14:axisColor rgb="FF000000"/>
            </x14:dataBar>
          </x14:cfRule>
          <x14:cfRule type="dataBar" id="{F6ACF67E-7C92-4CEA-94F9-FD8FA21651C2}">
            <x14:dataBar minLength="0" maxLength="100" gradient="0">
              <x14:cfvo type="autoMin"/>
              <x14:cfvo type="autoMax"/>
              <x14:negativeFillColor rgb="FFFF0000"/>
              <x14:axisColor rgb="FF000000"/>
            </x14:dataBar>
          </x14:cfRule>
          <xm:sqref>BE24:BE25</xm:sqref>
        </x14:conditionalFormatting>
        <x14:conditionalFormatting xmlns:xm="http://schemas.microsoft.com/office/excel/2006/main">
          <x14:cfRule type="dataBar" id="{9FD05D31-6A1C-4B50-8937-9F370CAFFA7C}">
            <x14:dataBar minLength="0" maxLength="100" gradient="0">
              <x14:cfvo type="autoMin"/>
              <x14:cfvo type="autoMax"/>
              <x14:negativeFillColor rgb="FFFF0000"/>
              <x14:axisColor rgb="FF000000"/>
            </x14:dataBar>
          </x14:cfRule>
          <xm:sqref>BG12:BG13</xm:sqref>
        </x14:conditionalFormatting>
        <x14:conditionalFormatting xmlns:xm="http://schemas.microsoft.com/office/excel/2006/main">
          <x14:cfRule type="dataBar" id="{CD387AEA-5CDB-4CD7-AE86-618C5FEA63B8}">
            <x14:dataBar minLength="0" maxLength="100" gradient="0">
              <x14:cfvo type="autoMin"/>
              <x14:cfvo type="autoMax"/>
              <x14:negativeFillColor rgb="FFFF0000"/>
              <x14:axisColor rgb="FF000000"/>
            </x14:dataBar>
          </x14:cfRule>
          <xm:sqref>BG15:BG16</xm:sqref>
        </x14:conditionalFormatting>
        <x14:conditionalFormatting xmlns:xm="http://schemas.microsoft.com/office/excel/2006/main">
          <x14:cfRule type="dataBar" id="{99B7B1B6-CA45-42F2-9121-5F4C4DD4D71A}">
            <x14:dataBar minLength="0" maxLength="100" gradient="0">
              <x14:cfvo type="autoMin"/>
              <x14:cfvo type="autoMax"/>
              <x14:negativeFillColor rgb="FFFF0000"/>
              <x14:axisColor rgb="FF000000"/>
            </x14:dataBar>
          </x14:cfRule>
          <xm:sqref>BG18:BG19</xm:sqref>
        </x14:conditionalFormatting>
        <x14:conditionalFormatting xmlns:xm="http://schemas.microsoft.com/office/excel/2006/main">
          <x14:cfRule type="dataBar" id="{04C1A993-31FD-4396-819E-39BB210ECFA3}">
            <x14:dataBar minLength="0" maxLength="100" gradient="0">
              <x14:cfvo type="autoMin"/>
              <x14:cfvo type="autoMax"/>
              <x14:negativeFillColor rgb="FFFF0000"/>
              <x14:axisColor rgb="FF000000"/>
            </x14:dataBar>
          </x14:cfRule>
          <xm:sqref>BG21:BG22</xm:sqref>
        </x14:conditionalFormatting>
        <x14:conditionalFormatting xmlns:xm="http://schemas.microsoft.com/office/excel/2006/main">
          <x14:cfRule type="dataBar" id="{3BCCF3BF-FD18-4E42-8469-627869DC01A1}">
            <x14:dataBar minLength="0" maxLength="100" gradient="0">
              <x14:cfvo type="autoMin"/>
              <x14:cfvo type="autoMax"/>
              <x14:negativeFillColor rgb="FFFF0000"/>
              <x14:axisColor rgb="FF000000"/>
            </x14:dataBar>
          </x14:cfRule>
          <x14:cfRule type="dataBar" id="{3B7C2BAB-7165-41E2-AEC0-CA5449757E86}">
            <x14:dataBar minLength="0" maxLength="100" gradient="0">
              <x14:cfvo type="autoMin"/>
              <x14:cfvo type="autoMax"/>
              <x14:negativeFillColor rgb="FFFF0000"/>
              <x14:axisColor rgb="FF000000"/>
            </x14:dataBar>
          </x14:cfRule>
          <xm:sqref>BG24:BG25</xm:sqref>
        </x14:conditionalFormatting>
        <x14:conditionalFormatting xmlns:xm="http://schemas.microsoft.com/office/excel/2006/main">
          <x14:cfRule type="dataBar" id="{DD09F1A3-715E-46B4-9330-BD1D3FF829E6}">
            <x14:dataBar minLength="0" maxLength="100" gradient="0">
              <x14:cfvo type="autoMin"/>
              <x14:cfvo type="autoMax"/>
              <x14:negativeFillColor rgb="FFFF0000"/>
              <x14:axisColor rgb="FF000000"/>
            </x14:dataBar>
          </x14:cfRule>
          <xm:sqref>BI12:BI13</xm:sqref>
        </x14:conditionalFormatting>
        <x14:conditionalFormatting xmlns:xm="http://schemas.microsoft.com/office/excel/2006/main">
          <x14:cfRule type="dataBar" id="{3066F1CB-FB31-47C0-AB65-4E7AC9E9887B}">
            <x14:dataBar minLength="0" maxLength="100" gradient="0">
              <x14:cfvo type="autoMin"/>
              <x14:cfvo type="autoMax"/>
              <x14:negativeFillColor rgb="FFFF0000"/>
              <x14:axisColor rgb="FF000000"/>
            </x14:dataBar>
          </x14:cfRule>
          <xm:sqref>BI15:BI16</xm:sqref>
        </x14:conditionalFormatting>
        <x14:conditionalFormatting xmlns:xm="http://schemas.microsoft.com/office/excel/2006/main">
          <x14:cfRule type="dataBar" id="{CFCE28A2-9E97-4714-9D71-FA872970CA1F}">
            <x14:dataBar minLength="0" maxLength="100" gradient="0">
              <x14:cfvo type="autoMin"/>
              <x14:cfvo type="autoMax"/>
              <x14:negativeFillColor rgb="FFFF0000"/>
              <x14:axisColor rgb="FF000000"/>
            </x14:dataBar>
          </x14:cfRule>
          <xm:sqref>BI18:BI19</xm:sqref>
        </x14:conditionalFormatting>
        <x14:conditionalFormatting xmlns:xm="http://schemas.microsoft.com/office/excel/2006/main">
          <x14:cfRule type="dataBar" id="{DCE89B39-3FCC-455E-8FF2-6224192B4F26}">
            <x14:dataBar minLength="0" maxLength="100" gradient="0">
              <x14:cfvo type="autoMin"/>
              <x14:cfvo type="autoMax"/>
              <x14:negativeFillColor rgb="FFFF0000"/>
              <x14:axisColor rgb="FF000000"/>
            </x14:dataBar>
          </x14:cfRule>
          <xm:sqref>BI21:BI22</xm:sqref>
        </x14:conditionalFormatting>
        <x14:conditionalFormatting xmlns:xm="http://schemas.microsoft.com/office/excel/2006/main">
          <x14:cfRule type="dataBar" id="{FD5C48A3-693F-4115-AED2-2070F7D38433}">
            <x14:dataBar minLength="0" maxLength="100" gradient="0">
              <x14:cfvo type="autoMin"/>
              <x14:cfvo type="autoMax"/>
              <x14:negativeFillColor rgb="FFFF0000"/>
              <x14:axisColor rgb="FF000000"/>
            </x14:dataBar>
          </x14:cfRule>
          <x14:cfRule type="dataBar" id="{0837871A-2EF6-4737-9A3E-D9698615E47D}">
            <x14:dataBar minLength="0" maxLength="100" gradient="0">
              <x14:cfvo type="autoMin"/>
              <x14:cfvo type="autoMax"/>
              <x14:negativeFillColor rgb="FFFF0000"/>
              <x14:axisColor rgb="FF000000"/>
            </x14:dataBar>
          </x14:cfRule>
          <xm:sqref>BI24:BI25</xm:sqref>
        </x14:conditionalFormatting>
        <x14:conditionalFormatting xmlns:xm="http://schemas.microsoft.com/office/excel/2006/main">
          <x14:cfRule type="dataBar" id="{96E787C7-F921-4646-996D-4DFF610AFAE2}">
            <x14:dataBar minLength="0" maxLength="100" gradient="0">
              <x14:cfvo type="autoMin"/>
              <x14:cfvo type="autoMax"/>
              <x14:negativeFillColor rgb="FFFF0000"/>
              <x14:axisColor rgb="FF000000"/>
            </x14:dataBar>
          </x14:cfRule>
          <x14:cfRule type="dataBar" id="{0E856F29-0394-4501-B740-E0AA4192BD80}">
            <x14:dataBar minLength="0" maxLength="100" gradient="0">
              <x14:cfvo type="autoMin"/>
              <x14:cfvo type="autoMax"/>
              <x14:negativeFillColor rgb="FFFF0000"/>
              <x14:axisColor rgb="FF000000"/>
            </x14:dataBar>
          </x14:cfRule>
          <xm:sqref>BK12:BK13</xm:sqref>
        </x14:conditionalFormatting>
        <x14:conditionalFormatting xmlns:xm="http://schemas.microsoft.com/office/excel/2006/main">
          <x14:cfRule type="dataBar" id="{93BA1E56-35C5-4C92-810C-D7F717E2DB6C}">
            <x14:dataBar minLength="0" maxLength="100" gradient="0">
              <x14:cfvo type="autoMin"/>
              <x14:cfvo type="autoMax"/>
              <x14:negativeFillColor rgb="FFFF0000"/>
              <x14:axisColor rgb="FF000000"/>
            </x14:dataBar>
          </x14:cfRule>
          <x14:cfRule type="dataBar" id="{48636645-6CBC-4B62-8EA0-2FDF9BF52265}">
            <x14:dataBar minLength="0" maxLength="100" gradient="0">
              <x14:cfvo type="autoMin"/>
              <x14:cfvo type="autoMax"/>
              <x14:negativeFillColor rgb="FFFF0000"/>
              <x14:axisColor rgb="FF000000"/>
            </x14:dataBar>
          </x14:cfRule>
          <xm:sqref>BK15:BK16</xm:sqref>
        </x14:conditionalFormatting>
        <x14:conditionalFormatting xmlns:xm="http://schemas.microsoft.com/office/excel/2006/main">
          <x14:cfRule type="dataBar" id="{A4CD1EA5-8B42-46F1-A74C-2D4E3612D382}">
            <x14:dataBar minLength="0" maxLength="100" gradient="0">
              <x14:cfvo type="autoMin"/>
              <x14:cfvo type="autoMax"/>
              <x14:negativeFillColor rgb="FFFF0000"/>
              <x14:axisColor rgb="FF000000"/>
            </x14:dataBar>
          </x14:cfRule>
          <x14:cfRule type="dataBar" id="{98013FF2-3BB5-4C47-99B0-A6F0D0AB5007}">
            <x14:dataBar minLength="0" maxLength="100" gradient="0">
              <x14:cfvo type="autoMin"/>
              <x14:cfvo type="autoMax"/>
              <x14:negativeFillColor rgb="FFFF0000"/>
              <x14:axisColor rgb="FF000000"/>
            </x14:dataBar>
          </x14:cfRule>
          <xm:sqref>BK18:BK19</xm:sqref>
        </x14:conditionalFormatting>
        <x14:conditionalFormatting xmlns:xm="http://schemas.microsoft.com/office/excel/2006/main">
          <x14:cfRule type="dataBar" id="{4CB8083B-D8E8-4FB7-AD51-E180032DDEF0}">
            <x14:dataBar minLength="0" maxLength="100" gradient="0">
              <x14:cfvo type="autoMin"/>
              <x14:cfvo type="autoMax"/>
              <x14:negativeFillColor rgb="FFFF0000"/>
              <x14:axisColor rgb="FF000000"/>
            </x14:dataBar>
          </x14:cfRule>
          <x14:cfRule type="dataBar" id="{1ADF570F-BDE0-4777-BD61-E71B5B23A9C8}">
            <x14:dataBar minLength="0" maxLength="100" gradient="0">
              <x14:cfvo type="autoMin"/>
              <x14:cfvo type="autoMax"/>
              <x14:negativeFillColor rgb="FFFF0000"/>
              <x14:axisColor rgb="FF000000"/>
            </x14:dataBar>
          </x14:cfRule>
          <xm:sqref>BK21:BK22</xm:sqref>
        </x14:conditionalFormatting>
        <x14:conditionalFormatting xmlns:xm="http://schemas.microsoft.com/office/excel/2006/main">
          <x14:cfRule type="dataBar" id="{CAA5A6D6-708E-42C4-94C0-C017070E9033}">
            <x14:dataBar minLength="0" maxLength="100" gradient="0">
              <x14:cfvo type="autoMin"/>
              <x14:cfvo type="autoMax"/>
              <x14:negativeFillColor rgb="FFFF0000"/>
              <x14:axisColor rgb="FF000000"/>
            </x14:dataBar>
          </x14:cfRule>
          <x14:cfRule type="dataBar" id="{C27D7C60-1CAA-4AEE-82D6-BADF9A2B2B5C}">
            <x14:dataBar minLength="0" maxLength="100" gradient="0">
              <x14:cfvo type="autoMin"/>
              <x14:cfvo type="autoMax"/>
              <x14:negativeFillColor rgb="FFFF0000"/>
              <x14:axisColor rgb="FF000000"/>
            </x14:dataBar>
          </x14:cfRule>
          <xm:sqref>BK24:BK25</xm:sqref>
        </x14:conditionalFormatting>
        <x14:conditionalFormatting xmlns:xm="http://schemas.microsoft.com/office/excel/2006/main">
          <x14:cfRule type="dataBar" id="{83D729B5-3D63-440C-9E60-322931ACBB29}">
            <x14:dataBar minLength="0" maxLength="100" gradient="0">
              <x14:cfvo type="autoMin"/>
              <x14:cfvo type="autoMax"/>
              <x14:negativeFillColor rgb="FFFF0000"/>
              <x14:axisColor rgb="FF000000"/>
            </x14:dataBar>
          </x14:cfRule>
          <xm:sqref>BM12:BM13</xm:sqref>
        </x14:conditionalFormatting>
        <x14:conditionalFormatting xmlns:xm="http://schemas.microsoft.com/office/excel/2006/main">
          <x14:cfRule type="dataBar" id="{E670535E-3CEE-46FC-A3CF-091309503DE7}">
            <x14:dataBar minLength="0" maxLength="100" gradient="0">
              <x14:cfvo type="autoMin"/>
              <x14:cfvo type="autoMax"/>
              <x14:negativeFillColor rgb="FFFF0000"/>
              <x14:axisColor rgb="FF000000"/>
            </x14:dataBar>
          </x14:cfRule>
          <xm:sqref>BM15:BM16</xm:sqref>
        </x14:conditionalFormatting>
        <x14:conditionalFormatting xmlns:xm="http://schemas.microsoft.com/office/excel/2006/main">
          <x14:cfRule type="dataBar" id="{B5C76459-BB25-4774-B2E8-BB40AF3F7622}">
            <x14:dataBar minLength="0" maxLength="100" gradient="0">
              <x14:cfvo type="autoMin"/>
              <x14:cfvo type="autoMax"/>
              <x14:negativeFillColor rgb="FFFF0000"/>
              <x14:axisColor rgb="FF000000"/>
            </x14:dataBar>
          </x14:cfRule>
          <xm:sqref>BM18:BM19</xm:sqref>
        </x14:conditionalFormatting>
        <x14:conditionalFormatting xmlns:xm="http://schemas.microsoft.com/office/excel/2006/main">
          <x14:cfRule type="dataBar" id="{F59C6114-E6DD-40C0-AEE7-AD3FA35595B9}">
            <x14:dataBar minLength="0" maxLength="100" gradient="0">
              <x14:cfvo type="autoMin"/>
              <x14:cfvo type="autoMax"/>
              <x14:negativeFillColor rgb="FFFF0000"/>
              <x14:axisColor rgb="FF000000"/>
            </x14:dataBar>
          </x14:cfRule>
          <xm:sqref>BM21:BM22</xm:sqref>
        </x14:conditionalFormatting>
        <x14:conditionalFormatting xmlns:xm="http://schemas.microsoft.com/office/excel/2006/main">
          <x14:cfRule type="dataBar" id="{283953E7-B0AD-4274-9615-AE257D10499F}">
            <x14:dataBar minLength="0" maxLength="100" gradient="0">
              <x14:cfvo type="autoMin"/>
              <x14:cfvo type="autoMax"/>
              <x14:negativeFillColor rgb="FFFF0000"/>
              <x14:axisColor rgb="FF000000"/>
            </x14:dataBar>
          </x14:cfRule>
          <x14:cfRule type="dataBar" id="{1B21F139-9FD3-4878-9647-4EEFFE4F1370}">
            <x14:dataBar minLength="0" maxLength="100" gradient="0">
              <x14:cfvo type="autoMin"/>
              <x14:cfvo type="autoMax"/>
              <x14:negativeFillColor rgb="FFFF0000"/>
              <x14:axisColor rgb="FF000000"/>
            </x14:dataBar>
          </x14:cfRule>
          <xm:sqref>BM24:BM25</xm:sqref>
        </x14:conditionalFormatting>
        <x14:conditionalFormatting xmlns:xm="http://schemas.microsoft.com/office/excel/2006/main">
          <x14:cfRule type="dataBar" id="{90C244FE-4E83-4BE7-8686-F4D8352CDF8B}">
            <x14:dataBar minLength="0" maxLength="100" gradient="0">
              <x14:cfvo type="autoMin"/>
              <x14:cfvo type="autoMax"/>
              <x14:negativeFillColor rgb="FFFF0000"/>
              <x14:axisColor rgb="FF000000"/>
            </x14:dataBar>
          </x14:cfRule>
          <xm:sqref>BO12:BO13</xm:sqref>
        </x14:conditionalFormatting>
        <x14:conditionalFormatting xmlns:xm="http://schemas.microsoft.com/office/excel/2006/main">
          <x14:cfRule type="dataBar" id="{2FF422C9-91BA-4EFC-8C2A-9C0909673B01}">
            <x14:dataBar minLength="0" maxLength="100" gradient="0">
              <x14:cfvo type="autoMin"/>
              <x14:cfvo type="autoMax"/>
              <x14:negativeFillColor rgb="FFFF0000"/>
              <x14:axisColor rgb="FF000000"/>
            </x14:dataBar>
          </x14:cfRule>
          <xm:sqref>BO15:BO16</xm:sqref>
        </x14:conditionalFormatting>
        <x14:conditionalFormatting xmlns:xm="http://schemas.microsoft.com/office/excel/2006/main">
          <x14:cfRule type="dataBar" id="{081971B3-69BD-4484-805E-C6A2A4A4E27E}">
            <x14:dataBar minLength="0" maxLength="100" gradient="0">
              <x14:cfvo type="autoMin"/>
              <x14:cfvo type="autoMax"/>
              <x14:negativeFillColor rgb="FFFF0000"/>
              <x14:axisColor rgb="FF000000"/>
            </x14:dataBar>
          </x14:cfRule>
          <xm:sqref>BO18:BO19</xm:sqref>
        </x14:conditionalFormatting>
        <x14:conditionalFormatting xmlns:xm="http://schemas.microsoft.com/office/excel/2006/main">
          <x14:cfRule type="dataBar" id="{DB3C1E17-B167-4DD7-A57E-72CCFAA613D7}">
            <x14:dataBar minLength="0" maxLength="100" gradient="0">
              <x14:cfvo type="autoMin"/>
              <x14:cfvo type="autoMax"/>
              <x14:negativeFillColor rgb="FFFF0000"/>
              <x14:axisColor rgb="FF000000"/>
            </x14:dataBar>
          </x14:cfRule>
          <xm:sqref>BO21:BO22</xm:sqref>
        </x14:conditionalFormatting>
        <x14:conditionalFormatting xmlns:xm="http://schemas.microsoft.com/office/excel/2006/main">
          <x14:cfRule type="dataBar" id="{C8333F25-AF01-4972-A3A7-D3AB20A6A7DE}">
            <x14:dataBar minLength="0" maxLength="100" gradient="0">
              <x14:cfvo type="autoMin"/>
              <x14:cfvo type="autoMax"/>
              <x14:negativeFillColor rgb="FFFF0000"/>
              <x14:axisColor rgb="FF000000"/>
            </x14:dataBar>
          </x14:cfRule>
          <x14:cfRule type="dataBar" id="{590D3084-3F67-44A4-8478-84DBB096D7DE}">
            <x14:dataBar minLength="0" maxLength="100" gradient="0">
              <x14:cfvo type="autoMin"/>
              <x14:cfvo type="autoMax"/>
              <x14:negativeFillColor rgb="FFFF0000"/>
              <x14:axisColor rgb="FF000000"/>
            </x14:dataBar>
          </x14:cfRule>
          <xm:sqref>BO24:BO25</xm:sqref>
        </x14:conditionalFormatting>
        <x14:conditionalFormatting xmlns:xm="http://schemas.microsoft.com/office/excel/2006/main">
          <x14:cfRule type="dataBar" id="{2B35257A-1FEE-47DB-9452-963588CD5735}">
            <x14:dataBar minLength="0" maxLength="100" gradient="0">
              <x14:cfvo type="autoMin"/>
              <x14:cfvo type="autoMax"/>
              <x14:negativeFillColor rgb="FFFF0000"/>
              <x14:axisColor rgb="FF000000"/>
            </x14:dataBar>
          </x14:cfRule>
          <xm:sqref>BQ12:BQ13</xm:sqref>
        </x14:conditionalFormatting>
        <x14:conditionalFormatting xmlns:xm="http://schemas.microsoft.com/office/excel/2006/main">
          <x14:cfRule type="dataBar" id="{90D238DE-5B33-4C21-86AE-A343DC5D4A31}">
            <x14:dataBar minLength="0" maxLength="100" gradient="0">
              <x14:cfvo type="autoMin"/>
              <x14:cfvo type="autoMax"/>
              <x14:negativeFillColor rgb="FFFF0000"/>
              <x14:axisColor rgb="FF000000"/>
            </x14:dataBar>
          </x14:cfRule>
          <xm:sqref>BQ15:BQ16</xm:sqref>
        </x14:conditionalFormatting>
        <x14:conditionalFormatting xmlns:xm="http://schemas.microsoft.com/office/excel/2006/main">
          <x14:cfRule type="dataBar" id="{D8D6E91D-A658-4F77-8A97-DA17A358FC1F}">
            <x14:dataBar minLength="0" maxLength="100" gradient="0">
              <x14:cfvo type="autoMin"/>
              <x14:cfvo type="autoMax"/>
              <x14:negativeFillColor rgb="FFFF0000"/>
              <x14:axisColor rgb="FF000000"/>
            </x14:dataBar>
          </x14:cfRule>
          <xm:sqref>BQ18:BQ19</xm:sqref>
        </x14:conditionalFormatting>
        <x14:conditionalFormatting xmlns:xm="http://schemas.microsoft.com/office/excel/2006/main">
          <x14:cfRule type="dataBar" id="{81032681-F9B0-49E6-A77A-9EDEE519AAE1}">
            <x14:dataBar minLength="0" maxLength="100" gradient="0">
              <x14:cfvo type="autoMin"/>
              <x14:cfvo type="autoMax"/>
              <x14:negativeFillColor rgb="FFFF0000"/>
              <x14:axisColor rgb="FF000000"/>
            </x14:dataBar>
          </x14:cfRule>
          <xm:sqref>BQ21:BQ22</xm:sqref>
        </x14:conditionalFormatting>
        <x14:conditionalFormatting xmlns:xm="http://schemas.microsoft.com/office/excel/2006/main">
          <x14:cfRule type="dataBar" id="{0FEAF83A-5384-4B14-815E-CFFC2F9C870A}">
            <x14:dataBar minLength="0" maxLength="100" gradient="0">
              <x14:cfvo type="autoMin"/>
              <x14:cfvo type="autoMax"/>
              <x14:negativeFillColor rgb="FFFF0000"/>
              <x14:axisColor rgb="FF000000"/>
            </x14:dataBar>
          </x14:cfRule>
          <x14:cfRule type="dataBar" id="{A37ED05F-2147-4826-B6E4-2CA7EF2DFC13}">
            <x14:dataBar minLength="0" maxLength="100" gradient="0">
              <x14:cfvo type="autoMin"/>
              <x14:cfvo type="autoMax"/>
              <x14:negativeFillColor rgb="FFFF0000"/>
              <x14:axisColor rgb="FF000000"/>
            </x14:dataBar>
          </x14:cfRule>
          <xm:sqref>BQ24:BQ25</xm:sqref>
        </x14:conditionalFormatting>
        <x14:conditionalFormatting xmlns:xm="http://schemas.microsoft.com/office/excel/2006/main">
          <x14:cfRule type="dataBar" id="{5ED6A4B8-CC4F-4384-82AD-E9E776772B93}">
            <x14:dataBar minLength="0" maxLength="100" gradient="0">
              <x14:cfvo type="autoMin"/>
              <x14:cfvo type="autoMax"/>
              <x14:negativeFillColor rgb="FFFF0000"/>
              <x14:axisColor rgb="FF000000"/>
            </x14:dataBar>
          </x14:cfRule>
          <xm:sqref>BS12:BS13</xm:sqref>
        </x14:conditionalFormatting>
        <x14:conditionalFormatting xmlns:xm="http://schemas.microsoft.com/office/excel/2006/main">
          <x14:cfRule type="dataBar" id="{656AE652-05F5-4211-93DB-B9F7923711FE}">
            <x14:dataBar minLength="0" maxLength="100" gradient="0">
              <x14:cfvo type="autoMin"/>
              <x14:cfvo type="autoMax"/>
              <x14:negativeFillColor rgb="FFFF0000"/>
              <x14:axisColor rgb="FF000000"/>
            </x14:dataBar>
          </x14:cfRule>
          <xm:sqref>BS15:BS16</xm:sqref>
        </x14:conditionalFormatting>
        <x14:conditionalFormatting xmlns:xm="http://schemas.microsoft.com/office/excel/2006/main">
          <x14:cfRule type="dataBar" id="{B8525FF5-018D-4047-9AE7-58B6783E016F}">
            <x14:dataBar minLength="0" maxLength="100" gradient="0">
              <x14:cfvo type="autoMin"/>
              <x14:cfvo type="autoMax"/>
              <x14:negativeFillColor rgb="FFFF0000"/>
              <x14:axisColor rgb="FF000000"/>
            </x14:dataBar>
          </x14:cfRule>
          <xm:sqref>BS18:BS19</xm:sqref>
        </x14:conditionalFormatting>
        <x14:conditionalFormatting xmlns:xm="http://schemas.microsoft.com/office/excel/2006/main">
          <x14:cfRule type="dataBar" id="{CB7B33F9-D31A-4DD6-9969-F03F6128BEBB}">
            <x14:dataBar minLength="0" maxLength="100" gradient="0">
              <x14:cfvo type="autoMin"/>
              <x14:cfvo type="autoMax"/>
              <x14:negativeFillColor rgb="FFFF0000"/>
              <x14:axisColor rgb="FF000000"/>
            </x14:dataBar>
          </x14:cfRule>
          <xm:sqref>BS21:BS22</xm:sqref>
        </x14:conditionalFormatting>
        <x14:conditionalFormatting xmlns:xm="http://schemas.microsoft.com/office/excel/2006/main">
          <x14:cfRule type="dataBar" id="{66EDDBA8-A289-48AF-9C6D-BD3C85933511}">
            <x14:dataBar minLength="0" maxLength="100" gradient="0">
              <x14:cfvo type="autoMin"/>
              <x14:cfvo type="autoMax"/>
              <x14:negativeFillColor rgb="FFFF0000"/>
              <x14:axisColor rgb="FF000000"/>
            </x14:dataBar>
          </x14:cfRule>
          <x14:cfRule type="dataBar" id="{5703E18D-785C-4736-AE19-62CC08E91BD8}">
            <x14:dataBar minLength="0" maxLength="100" gradient="0">
              <x14:cfvo type="autoMin"/>
              <x14:cfvo type="autoMax"/>
              <x14:negativeFillColor rgb="FFFF0000"/>
              <x14:axisColor rgb="FF000000"/>
            </x14:dataBar>
          </x14:cfRule>
          <xm:sqref>BS24:BS25</xm:sqref>
        </x14:conditionalFormatting>
        <x14:conditionalFormatting xmlns:xm="http://schemas.microsoft.com/office/excel/2006/main">
          <x14:cfRule type="dataBar" id="{1A11B410-02E3-4E42-A5C5-B17751034164}">
            <x14:dataBar minLength="0" maxLength="100" gradient="0">
              <x14:cfvo type="autoMin"/>
              <x14:cfvo type="autoMax"/>
              <x14:negativeFillColor rgb="FFFF0000"/>
              <x14:axisColor rgb="FF000000"/>
            </x14:dataBar>
          </x14:cfRule>
          <xm:sqref>BU12:BU13</xm:sqref>
        </x14:conditionalFormatting>
        <x14:conditionalFormatting xmlns:xm="http://schemas.microsoft.com/office/excel/2006/main">
          <x14:cfRule type="dataBar" id="{015176AB-F236-45C4-A8F2-C659BECFD700}">
            <x14:dataBar minLength="0" maxLength="100" gradient="0">
              <x14:cfvo type="autoMin"/>
              <x14:cfvo type="autoMax"/>
              <x14:negativeFillColor rgb="FFFF0000"/>
              <x14:axisColor rgb="FF000000"/>
            </x14:dataBar>
          </x14:cfRule>
          <xm:sqref>BU15:BU16</xm:sqref>
        </x14:conditionalFormatting>
        <x14:conditionalFormatting xmlns:xm="http://schemas.microsoft.com/office/excel/2006/main">
          <x14:cfRule type="dataBar" id="{41933238-2833-4822-A840-16C30DDA5AF0}">
            <x14:dataBar minLength="0" maxLength="100" gradient="0">
              <x14:cfvo type="autoMin"/>
              <x14:cfvo type="autoMax"/>
              <x14:negativeFillColor rgb="FFFF0000"/>
              <x14:axisColor rgb="FF000000"/>
            </x14:dataBar>
          </x14:cfRule>
          <xm:sqref>BU18:BU19</xm:sqref>
        </x14:conditionalFormatting>
        <x14:conditionalFormatting xmlns:xm="http://schemas.microsoft.com/office/excel/2006/main">
          <x14:cfRule type="dataBar" id="{CE7F456A-05BA-4FEE-804B-33AA33178719}">
            <x14:dataBar minLength="0" maxLength="100" gradient="0">
              <x14:cfvo type="autoMin"/>
              <x14:cfvo type="autoMax"/>
              <x14:negativeFillColor rgb="FFFF0000"/>
              <x14:axisColor rgb="FF000000"/>
            </x14:dataBar>
          </x14:cfRule>
          <xm:sqref>BU21:BU22</xm:sqref>
        </x14:conditionalFormatting>
        <x14:conditionalFormatting xmlns:xm="http://schemas.microsoft.com/office/excel/2006/main">
          <x14:cfRule type="dataBar" id="{A94645DD-4B3C-4C45-9CB1-342C7BEA0036}">
            <x14:dataBar minLength="0" maxLength="100" gradient="0">
              <x14:cfvo type="autoMin"/>
              <x14:cfvo type="autoMax"/>
              <x14:negativeFillColor rgb="FFFF0000"/>
              <x14:axisColor rgb="FF000000"/>
            </x14:dataBar>
          </x14:cfRule>
          <x14:cfRule type="dataBar" id="{6A98D8AC-F868-44AA-ADF9-D55097E25D17}">
            <x14:dataBar minLength="0" maxLength="100" gradient="0">
              <x14:cfvo type="autoMin"/>
              <x14:cfvo type="autoMax"/>
              <x14:negativeFillColor rgb="FFFF0000"/>
              <x14:axisColor rgb="FF000000"/>
            </x14:dataBar>
          </x14:cfRule>
          <xm:sqref>BU24:BU25</xm:sqref>
        </x14:conditionalFormatting>
        <x14:conditionalFormatting xmlns:xm="http://schemas.microsoft.com/office/excel/2006/main">
          <x14:cfRule type="dataBar" id="{84704C27-A006-40F2-A396-8FBB78041431}">
            <x14:dataBar minLength="0" maxLength="100" gradient="0">
              <x14:cfvo type="autoMin"/>
              <x14:cfvo type="autoMax"/>
              <x14:negativeFillColor rgb="FFFF0000"/>
              <x14:axisColor rgb="FF000000"/>
            </x14:dataBar>
          </x14:cfRule>
          <xm:sqref>BW12:BW13</xm:sqref>
        </x14:conditionalFormatting>
        <x14:conditionalFormatting xmlns:xm="http://schemas.microsoft.com/office/excel/2006/main">
          <x14:cfRule type="dataBar" id="{D7A8F41B-EAFE-4EBA-B096-A6738ABF6032}">
            <x14:dataBar minLength="0" maxLength="100" gradient="0">
              <x14:cfvo type="autoMin"/>
              <x14:cfvo type="autoMax"/>
              <x14:negativeFillColor rgb="FFFF0000"/>
              <x14:axisColor rgb="FF000000"/>
            </x14:dataBar>
          </x14:cfRule>
          <xm:sqref>BW15:BW16</xm:sqref>
        </x14:conditionalFormatting>
        <x14:conditionalFormatting xmlns:xm="http://schemas.microsoft.com/office/excel/2006/main">
          <x14:cfRule type="dataBar" id="{9B5E97A0-2E38-43C0-A913-9EFD58B299D9}">
            <x14:dataBar minLength="0" maxLength="100" gradient="0">
              <x14:cfvo type="autoMin"/>
              <x14:cfvo type="autoMax"/>
              <x14:negativeFillColor rgb="FFFF0000"/>
              <x14:axisColor rgb="FF000000"/>
            </x14:dataBar>
          </x14:cfRule>
          <xm:sqref>BW18:BW19</xm:sqref>
        </x14:conditionalFormatting>
        <x14:conditionalFormatting xmlns:xm="http://schemas.microsoft.com/office/excel/2006/main">
          <x14:cfRule type="dataBar" id="{7916BEF7-6CAB-4C1C-89A8-7FA868E8C817}">
            <x14:dataBar minLength="0" maxLength="100" gradient="0">
              <x14:cfvo type="autoMin"/>
              <x14:cfvo type="autoMax"/>
              <x14:negativeFillColor rgb="FFFF0000"/>
              <x14:axisColor rgb="FF000000"/>
            </x14:dataBar>
          </x14:cfRule>
          <xm:sqref>BW21:BW22</xm:sqref>
        </x14:conditionalFormatting>
        <x14:conditionalFormatting xmlns:xm="http://schemas.microsoft.com/office/excel/2006/main">
          <x14:cfRule type="dataBar" id="{235C5C8F-C93F-4660-90DD-168A97656D2A}">
            <x14:dataBar minLength="0" maxLength="100" gradient="0">
              <x14:cfvo type="autoMin"/>
              <x14:cfvo type="autoMax"/>
              <x14:negativeFillColor rgb="FFFF0000"/>
              <x14:axisColor rgb="FF000000"/>
            </x14:dataBar>
          </x14:cfRule>
          <x14:cfRule type="dataBar" id="{5BA1BD93-024E-47B3-ADD3-7C043720FB1A}">
            <x14:dataBar minLength="0" maxLength="100" gradient="0">
              <x14:cfvo type="autoMin"/>
              <x14:cfvo type="autoMax"/>
              <x14:negativeFillColor rgb="FFFF0000"/>
              <x14:axisColor rgb="FF000000"/>
            </x14:dataBar>
          </x14:cfRule>
          <xm:sqref>BW24:BW25</xm:sqref>
        </x14:conditionalFormatting>
        <x14:conditionalFormatting xmlns:xm="http://schemas.microsoft.com/office/excel/2006/main">
          <x14:cfRule type="dataBar" id="{F3521E9F-61F9-4F1F-A3A0-1663A14F3ADE}">
            <x14:dataBar minLength="0" maxLength="100" gradient="0">
              <x14:cfvo type="autoMin"/>
              <x14:cfvo type="autoMax"/>
              <x14:negativeFillColor rgb="FFFF0000"/>
              <x14:axisColor rgb="FF000000"/>
            </x14:dataBar>
          </x14:cfRule>
          <xm:sqref>BY12:BY13</xm:sqref>
        </x14:conditionalFormatting>
        <x14:conditionalFormatting xmlns:xm="http://schemas.microsoft.com/office/excel/2006/main">
          <x14:cfRule type="dataBar" id="{19F2558C-A20C-4647-B357-5679681902DD}">
            <x14:dataBar minLength="0" maxLength="100" gradient="0">
              <x14:cfvo type="autoMin"/>
              <x14:cfvo type="autoMax"/>
              <x14:negativeFillColor rgb="FFFF0000"/>
              <x14:axisColor rgb="FF000000"/>
            </x14:dataBar>
          </x14:cfRule>
          <xm:sqref>BY15:BY16</xm:sqref>
        </x14:conditionalFormatting>
        <x14:conditionalFormatting xmlns:xm="http://schemas.microsoft.com/office/excel/2006/main">
          <x14:cfRule type="dataBar" id="{86653F19-D2E2-4A31-974F-FF141283083D}">
            <x14:dataBar minLength="0" maxLength="100" gradient="0">
              <x14:cfvo type="autoMin"/>
              <x14:cfvo type="autoMax"/>
              <x14:negativeFillColor rgb="FFFF0000"/>
              <x14:axisColor rgb="FF000000"/>
            </x14:dataBar>
          </x14:cfRule>
          <xm:sqref>BY18:BY19</xm:sqref>
        </x14:conditionalFormatting>
        <x14:conditionalFormatting xmlns:xm="http://schemas.microsoft.com/office/excel/2006/main">
          <x14:cfRule type="dataBar" id="{F28C80FD-B7E2-4F8E-BB87-BEAE0ECEE6A3}">
            <x14:dataBar minLength="0" maxLength="100" gradient="0">
              <x14:cfvo type="autoMin"/>
              <x14:cfvo type="autoMax"/>
              <x14:negativeFillColor rgb="FFFF0000"/>
              <x14:axisColor rgb="FF000000"/>
            </x14:dataBar>
          </x14:cfRule>
          <xm:sqref>BY21:BY22</xm:sqref>
        </x14:conditionalFormatting>
        <x14:conditionalFormatting xmlns:xm="http://schemas.microsoft.com/office/excel/2006/main">
          <x14:cfRule type="dataBar" id="{2053454A-9787-4CE0-89E0-DAE79E2DF8BC}">
            <x14:dataBar minLength="0" maxLength="100" gradient="0">
              <x14:cfvo type="autoMin"/>
              <x14:cfvo type="autoMax"/>
              <x14:negativeFillColor rgb="FFFF0000"/>
              <x14:axisColor rgb="FF000000"/>
            </x14:dataBar>
          </x14:cfRule>
          <x14:cfRule type="dataBar" id="{22884D09-D6C2-4AF7-9BF4-6B5B504E978B}">
            <x14:dataBar minLength="0" maxLength="100" gradient="0">
              <x14:cfvo type="autoMin"/>
              <x14:cfvo type="autoMax"/>
              <x14:negativeFillColor rgb="FFFF0000"/>
              <x14:axisColor rgb="FF000000"/>
            </x14:dataBar>
          </x14:cfRule>
          <xm:sqref>BY24:BY25</xm:sqref>
        </x14:conditionalFormatting>
        <x14:conditionalFormatting xmlns:xm="http://schemas.microsoft.com/office/excel/2006/main">
          <x14:cfRule type="dataBar" id="{227816B4-0444-499C-BCEA-90DAC85A0597}">
            <x14:dataBar minLength="0" maxLength="100" gradient="0">
              <x14:cfvo type="autoMin"/>
              <x14:cfvo type="autoMax"/>
              <x14:negativeFillColor rgb="FFFF0000"/>
              <x14:axisColor rgb="FF000000"/>
            </x14:dataBar>
          </x14:cfRule>
          <xm:sqref>CA12:CA13</xm:sqref>
        </x14:conditionalFormatting>
        <x14:conditionalFormatting xmlns:xm="http://schemas.microsoft.com/office/excel/2006/main">
          <x14:cfRule type="dataBar" id="{F6CE9DEC-CBA1-46FF-B448-ED513586BE73}">
            <x14:dataBar minLength="0" maxLength="100" gradient="0">
              <x14:cfvo type="autoMin"/>
              <x14:cfvo type="autoMax"/>
              <x14:negativeFillColor rgb="FFFF0000"/>
              <x14:axisColor rgb="FF000000"/>
            </x14:dataBar>
          </x14:cfRule>
          <xm:sqref>CA15:CA16</xm:sqref>
        </x14:conditionalFormatting>
        <x14:conditionalFormatting xmlns:xm="http://schemas.microsoft.com/office/excel/2006/main">
          <x14:cfRule type="dataBar" id="{4D715856-039C-4552-8427-8CCE0FAF647C}">
            <x14:dataBar minLength="0" maxLength="100" gradient="0">
              <x14:cfvo type="autoMin"/>
              <x14:cfvo type="autoMax"/>
              <x14:negativeFillColor rgb="FFFF0000"/>
              <x14:axisColor rgb="FF000000"/>
            </x14:dataBar>
          </x14:cfRule>
          <xm:sqref>CA18:CA19</xm:sqref>
        </x14:conditionalFormatting>
        <x14:conditionalFormatting xmlns:xm="http://schemas.microsoft.com/office/excel/2006/main">
          <x14:cfRule type="dataBar" id="{F1CA04A3-EA43-4550-AF5D-4956AE421749}">
            <x14:dataBar minLength="0" maxLength="100" gradient="0">
              <x14:cfvo type="autoMin"/>
              <x14:cfvo type="autoMax"/>
              <x14:negativeFillColor rgb="FFFF0000"/>
              <x14:axisColor rgb="FF000000"/>
            </x14:dataBar>
          </x14:cfRule>
          <xm:sqref>CA21:CA22</xm:sqref>
        </x14:conditionalFormatting>
        <x14:conditionalFormatting xmlns:xm="http://schemas.microsoft.com/office/excel/2006/main">
          <x14:cfRule type="dataBar" id="{2AA333DA-7586-485D-B15C-983A57BBABA3}">
            <x14:dataBar minLength="0" maxLength="100" gradient="0">
              <x14:cfvo type="autoMin"/>
              <x14:cfvo type="autoMax"/>
              <x14:negativeFillColor rgb="FFFF0000"/>
              <x14:axisColor rgb="FF000000"/>
            </x14:dataBar>
          </x14:cfRule>
          <x14:cfRule type="dataBar" id="{685F9B8B-DE5B-4E04-8C61-FC4964571A6F}">
            <x14:dataBar minLength="0" maxLength="100" gradient="0">
              <x14:cfvo type="autoMin"/>
              <x14:cfvo type="autoMax"/>
              <x14:negativeFillColor rgb="FFFF0000"/>
              <x14:axisColor rgb="FF000000"/>
            </x14:dataBar>
          </x14:cfRule>
          <xm:sqref>CA24:CA25</xm:sqref>
        </x14:conditionalFormatting>
        <x14:conditionalFormatting xmlns:xm="http://schemas.microsoft.com/office/excel/2006/main">
          <x14:cfRule type="dataBar" id="{3F50CB61-1B44-4DB4-B063-0AF1975E6A01}">
            <x14:dataBar minLength="0" maxLength="100" gradient="0">
              <x14:cfvo type="autoMin"/>
              <x14:cfvo type="autoMax"/>
              <x14:negativeFillColor rgb="FFFF0000"/>
              <x14:axisColor rgb="FF000000"/>
            </x14:dataBar>
          </x14:cfRule>
          <xm:sqref>CC12:CC13</xm:sqref>
        </x14:conditionalFormatting>
        <x14:conditionalFormatting xmlns:xm="http://schemas.microsoft.com/office/excel/2006/main">
          <x14:cfRule type="dataBar" id="{B69A2565-E200-433E-9FB3-0885ECCA2FBB}">
            <x14:dataBar minLength="0" maxLength="100" gradient="0">
              <x14:cfvo type="autoMin"/>
              <x14:cfvo type="autoMax"/>
              <x14:negativeFillColor rgb="FFFF0000"/>
              <x14:axisColor rgb="FF000000"/>
            </x14:dataBar>
          </x14:cfRule>
          <xm:sqref>CC15:CC16</xm:sqref>
        </x14:conditionalFormatting>
        <x14:conditionalFormatting xmlns:xm="http://schemas.microsoft.com/office/excel/2006/main">
          <x14:cfRule type="dataBar" id="{D87EE631-BA2D-43F7-AFC3-27332070714D}">
            <x14:dataBar minLength="0" maxLength="100" gradient="0">
              <x14:cfvo type="autoMin"/>
              <x14:cfvo type="autoMax"/>
              <x14:negativeFillColor rgb="FFFF0000"/>
              <x14:axisColor rgb="FF000000"/>
            </x14:dataBar>
          </x14:cfRule>
          <xm:sqref>CC18:CC19</xm:sqref>
        </x14:conditionalFormatting>
        <x14:conditionalFormatting xmlns:xm="http://schemas.microsoft.com/office/excel/2006/main">
          <x14:cfRule type="dataBar" id="{F114F115-DDF8-4CD6-B158-B896E2B6CDAD}">
            <x14:dataBar minLength="0" maxLength="100" gradient="0">
              <x14:cfvo type="autoMin"/>
              <x14:cfvo type="autoMax"/>
              <x14:negativeFillColor rgb="FFFF0000"/>
              <x14:axisColor rgb="FF000000"/>
            </x14:dataBar>
          </x14:cfRule>
          <xm:sqref>CC21:CC22</xm:sqref>
        </x14:conditionalFormatting>
        <x14:conditionalFormatting xmlns:xm="http://schemas.microsoft.com/office/excel/2006/main">
          <x14:cfRule type="dataBar" id="{4CCC0A1A-237C-4AC0-94E9-8ED3CF19E712}">
            <x14:dataBar minLength="0" maxLength="100" gradient="0">
              <x14:cfvo type="autoMin"/>
              <x14:cfvo type="autoMax"/>
              <x14:negativeFillColor rgb="FFFF0000"/>
              <x14:axisColor rgb="FF000000"/>
            </x14:dataBar>
          </x14:cfRule>
          <x14:cfRule type="dataBar" id="{DEEF2041-A93A-42D3-A07B-873768ED32BC}">
            <x14:dataBar minLength="0" maxLength="100" gradient="0">
              <x14:cfvo type="autoMin"/>
              <x14:cfvo type="autoMax"/>
              <x14:negativeFillColor rgb="FFFF0000"/>
              <x14:axisColor rgb="FF000000"/>
            </x14:dataBar>
          </x14:cfRule>
          <xm:sqref>CC24:CC25</xm:sqref>
        </x14:conditionalFormatting>
        <x14:conditionalFormatting xmlns:xm="http://schemas.microsoft.com/office/excel/2006/main">
          <x14:cfRule type="dataBar" id="{820BFEEE-B074-44E2-BE07-C41ABA9692E8}">
            <x14:dataBar minLength="0" maxLength="100" gradient="0">
              <x14:cfvo type="autoMin"/>
              <x14:cfvo type="autoMax"/>
              <x14:negativeFillColor rgb="FFFF0000"/>
              <x14:axisColor rgb="FF000000"/>
            </x14:dataBar>
          </x14:cfRule>
          <xm:sqref>CE12:CE13</xm:sqref>
        </x14:conditionalFormatting>
        <x14:conditionalFormatting xmlns:xm="http://schemas.microsoft.com/office/excel/2006/main">
          <x14:cfRule type="dataBar" id="{9E9611D8-D001-4557-8A93-C0481E771A7C}">
            <x14:dataBar minLength="0" maxLength="100" gradient="0">
              <x14:cfvo type="autoMin"/>
              <x14:cfvo type="autoMax"/>
              <x14:negativeFillColor rgb="FFFF0000"/>
              <x14:axisColor rgb="FF000000"/>
            </x14:dataBar>
          </x14:cfRule>
          <xm:sqref>CE15:CE16</xm:sqref>
        </x14:conditionalFormatting>
        <x14:conditionalFormatting xmlns:xm="http://schemas.microsoft.com/office/excel/2006/main">
          <x14:cfRule type="dataBar" id="{2D421840-739C-432D-A050-7E6191A0A756}">
            <x14:dataBar minLength="0" maxLength="100" gradient="0">
              <x14:cfvo type="autoMin"/>
              <x14:cfvo type="autoMax"/>
              <x14:negativeFillColor rgb="FFFF0000"/>
              <x14:axisColor rgb="FF000000"/>
            </x14:dataBar>
          </x14:cfRule>
          <xm:sqref>CE18:CE19</xm:sqref>
        </x14:conditionalFormatting>
        <x14:conditionalFormatting xmlns:xm="http://schemas.microsoft.com/office/excel/2006/main">
          <x14:cfRule type="dataBar" id="{39EBEB17-57A4-4FE5-BC7A-1063FFBE467B}">
            <x14:dataBar minLength="0" maxLength="100" gradient="0">
              <x14:cfvo type="autoMin"/>
              <x14:cfvo type="autoMax"/>
              <x14:negativeFillColor rgb="FFFF0000"/>
              <x14:axisColor rgb="FF000000"/>
            </x14:dataBar>
          </x14:cfRule>
          <xm:sqref>CE21:CE22</xm:sqref>
        </x14:conditionalFormatting>
        <x14:conditionalFormatting xmlns:xm="http://schemas.microsoft.com/office/excel/2006/main">
          <x14:cfRule type="dataBar" id="{BEE266EB-297F-43C2-B16A-3C990CA66999}">
            <x14:dataBar minLength="0" maxLength="100" gradient="0">
              <x14:cfvo type="autoMin"/>
              <x14:cfvo type="autoMax"/>
              <x14:negativeFillColor rgb="FFFF0000"/>
              <x14:axisColor rgb="FF000000"/>
            </x14:dataBar>
          </x14:cfRule>
          <x14:cfRule type="dataBar" id="{BF5FE723-B3A7-4F0A-BC69-281BE8C50A91}">
            <x14:dataBar minLength="0" maxLength="100" gradient="0">
              <x14:cfvo type="autoMin"/>
              <x14:cfvo type="autoMax"/>
              <x14:negativeFillColor rgb="FFFF0000"/>
              <x14:axisColor rgb="FF000000"/>
            </x14:dataBar>
          </x14:cfRule>
          <xm:sqref>CE24:CE25</xm:sqref>
        </x14:conditionalFormatting>
        <x14:conditionalFormatting xmlns:xm="http://schemas.microsoft.com/office/excel/2006/main">
          <x14:cfRule type="dataBar" id="{247F1217-0F0C-4CFC-A37E-FEF32EF34EDC}">
            <x14:dataBar minLength="0" maxLength="100" gradient="0">
              <x14:cfvo type="autoMin"/>
              <x14:cfvo type="autoMax"/>
              <x14:negativeFillColor rgb="FFFF0000"/>
              <x14:axisColor rgb="FF000000"/>
            </x14:dataBar>
          </x14:cfRule>
          <xm:sqref>CG12:CG13</xm:sqref>
        </x14:conditionalFormatting>
        <x14:conditionalFormatting xmlns:xm="http://schemas.microsoft.com/office/excel/2006/main">
          <x14:cfRule type="dataBar" id="{42A343D1-E64D-41A6-9360-7A320992298B}">
            <x14:dataBar minLength="0" maxLength="100" gradient="0">
              <x14:cfvo type="autoMin"/>
              <x14:cfvo type="autoMax"/>
              <x14:negativeFillColor rgb="FFFF0000"/>
              <x14:axisColor rgb="FF000000"/>
            </x14:dataBar>
          </x14:cfRule>
          <xm:sqref>CG15:CG16</xm:sqref>
        </x14:conditionalFormatting>
        <x14:conditionalFormatting xmlns:xm="http://schemas.microsoft.com/office/excel/2006/main">
          <x14:cfRule type="dataBar" id="{06C59400-1D1A-46F0-85ED-479C46439B2B}">
            <x14:dataBar minLength="0" maxLength="100" gradient="0">
              <x14:cfvo type="autoMin"/>
              <x14:cfvo type="autoMax"/>
              <x14:negativeFillColor rgb="FFFF0000"/>
              <x14:axisColor rgb="FF000000"/>
            </x14:dataBar>
          </x14:cfRule>
          <xm:sqref>CG18:CG19</xm:sqref>
        </x14:conditionalFormatting>
        <x14:conditionalFormatting xmlns:xm="http://schemas.microsoft.com/office/excel/2006/main">
          <x14:cfRule type="dataBar" id="{F592EEE4-5E82-4F8A-A637-E61DB4392DB4}">
            <x14:dataBar minLength="0" maxLength="100" gradient="0">
              <x14:cfvo type="autoMin"/>
              <x14:cfvo type="autoMax"/>
              <x14:negativeFillColor rgb="FFFF0000"/>
              <x14:axisColor rgb="FF000000"/>
            </x14:dataBar>
          </x14:cfRule>
          <xm:sqref>CG21:CG22</xm:sqref>
        </x14:conditionalFormatting>
        <x14:conditionalFormatting xmlns:xm="http://schemas.microsoft.com/office/excel/2006/main">
          <x14:cfRule type="dataBar" id="{520293D5-9FE7-4978-803A-9E0C1C09252B}">
            <x14:dataBar minLength="0" maxLength="100" gradient="0">
              <x14:cfvo type="autoMin"/>
              <x14:cfvo type="autoMax"/>
              <x14:negativeFillColor rgb="FFFF0000"/>
              <x14:axisColor rgb="FF000000"/>
            </x14:dataBar>
          </x14:cfRule>
          <x14:cfRule type="dataBar" id="{30A9EF50-F2CE-4B05-A892-6CFAE9EF0049}">
            <x14:dataBar minLength="0" maxLength="100" gradient="0">
              <x14:cfvo type="autoMin"/>
              <x14:cfvo type="autoMax"/>
              <x14:negativeFillColor rgb="FFFF0000"/>
              <x14:axisColor rgb="FF000000"/>
            </x14:dataBar>
          </x14:cfRule>
          <xm:sqref>CG24:CG25</xm:sqref>
        </x14:conditionalFormatting>
        <x14:conditionalFormatting xmlns:xm="http://schemas.microsoft.com/office/excel/2006/main">
          <x14:cfRule type="dataBar" id="{8423C943-D670-4E7F-885C-7EEEE82769F3}">
            <x14:dataBar minLength="0" maxLength="100" gradient="0">
              <x14:cfvo type="autoMin"/>
              <x14:cfvo type="autoMax"/>
              <x14:negativeFillColor rgb="FFFF0000"/>
              <x14:axisColor rgb="FF000000"/>
            </x14:dataBar>
          </x14:cfRule>
          <xm:sqref>CI12:CI13</xm:sqref>
        </x14:conditionalFormatting>
        <x14:conditionalFormatting xmlns:xm="http://schemas.microsoft.com/office/excel/2006/main">
          <x14:cfRule type="dataBar" id="{37CC653B-7F7F-4A1B-B8D9-612DBB466291}">
            <x14:dataBar minLength="0" maxLength="100" gradient="0">
              <x14:cfvo type="autoMin"/>
              <x14:cfvo type="autoMax"/>
              <x14:negativeFillColor rgb="FFFF0000"/>
              <x14:axisColor rgb="FF000000"/>
            </x14:dataBar>
          </x14:cfRule>
          <xm:sqref>CI15:CI16</xm:sqref>
        </x14:conditionalFormatting>
        <x14:conditionalFormatting xmlns:xm="http://schemas.microsoft.com/office/excel/2006/main">
          <x14:cfRule type="dataBar" id="{40D02088-30EA-4E51-8C21-D09B3E005763}">
            <x14:dataBar minLength="0" maxLength="100" gradient="0">
              <x14:cfvo type="autoMin"/>
              <x14:cfvo type="autoMax"/>
              <x14:negativeFillColor rgb="FFFF0000"/>
              <x14:axisColor rgb="FF000000"/>
            </x14:dataBar>
          </x14:cfRule>
          <xm:sqref>CI18:CI19</xm:sqref>
        </x14:conditionalFormatting>
        <x14:conditionalFormatting xmlns:xm="http://schemas.microsoft.com/office/excel/2006/main">
          <x14:cfRule type="dataBar" id="{41F3CC75-3036-4E63-868D-CAB2DB4789C2}">
            <x14:dataBar minLength="0" maxLength="100" gradient="0">
              <x14:cfvo type="autoMin"/>
              <x14:cfvo type="autoMax"/>
              <x14:negativeFillColor rgb="FFFF0000"/>
              <x14:axisColor rgb="FF000000"/>
            </x14:dataBar>
          </x14:cfRule>
          <xm:sqref>CI21:CI22</xm:sqref>
        </x14:conditionalFormatting>
        <x14:conditionalFormatting xmlns:xm="http://schemas.microsoft.com/office/excel/2006/main">
          <x14:cfRule type="dataBar" id="{2712580A-5ED7-48BE-A7A0-DC7FCEBFE8B2}">
            <x14:dataBar minLength="0" maxLength="100" gradient="0">
              <x14:cfvo type="autoMin"/>
              <x14:cfvo type="autoMax"/>
              <x14:negativeFillColor rgb="FFFF0000"/>
              <x14:axisColor rgb="FF000000"/>
            </x14:dataBar>
          </x14:cfRule>
          <x14:cfRule type="dataBar" id="{4EA2A2C8-3A78-4124-A4E0-98454DA251A4}">
            <x14:dataBar minLength="0" maxLength="100" gradient="0">
              <x14:cfvo type="autoMin"/>
              <x14:cfvo type="autoMax"/>
              <x14:negativeFillColor rgb="FFFF0000"/>
              <x14:axisColor rgb="FF000000"/>
            </x14:dataBar>
          </x14:cfRule>
          <xm:sqref>CI24:CI25</xm:sqref>
        </x14:conditionalFormatting>
        <x14:conditionalFormatting xmlns:xm="http://schemas.microsoft.com/office/excel/2006/main">
          <x14:cfRule type="dataBar" id="{830549AB-A344-4D30-85E2-CAA507113CAD}">
            <x14:dataBar minLength="0" maxLength="100" gradient="0">
              <x14:cfvo type="autoMin"/>
              <x14:cfvo type="autoMax"/>
              <x14:negativeFillColor rgb="FFFF0000"/>
              <x14:axisColor rgb="FF000000"/>
            </x14:dataBar>
          </x14:cfRule>
          <x14:cfRule type="dataBar" id="{1B1F86B3-8CA4-40B3-8BFA-3ACC9DF3718C}">
            <x14:dataBar minLength="0" maxLength="100" gradient="0">
              <x14:cfvo type="autoMin"/>
              <x14:cfvo type="autoMax"/>
              <x14:negativeFillColor rgb="FFFF0000"/>
              <x14:axisColor rgb="FF000000"/>
            </x14:dataBar>
          </x14:cfRule>
          <xm:sqref>CK9:CK10</xm:sqref>
        </x14:conditionalFormatting>
        <x14:conditionalFormatting xmlns:xm="http://schemas.microsoft.com/office/excel/2006/main">
          <x14:cfRule type="dataBar" id="{26EB5D3B-570C-4483-97B6-6B65EA0FBBE6}">
            <x14:dataBar minLength="0" maxLength="100" gradient="0">
              <x14:cfvo type="autoMin"/>
              <x14:cfvo type="autoMax"/>
              <x14:negativeFillColor rgb="FFFF0000"/>
              <x14:axisColor rgb="FF000000"/>
            </x14:dataBar>
          </x14:cfRule>
          <x14:cfRule type="dataBar" id="{A149DB0E-252B-4E59-9DE2-E6B0CDDEB845}">
            <x14:dataBar minLength="0" maxLength="100" gradient="0">
              <x14:cfvo type="autoMin"/>
              <x14:cfvo type="autoMax"/>
              <x14:negativeFillColor rgb="FFFF0000"/>
              <x14:axisColor rgb="FF000000"/>
            </x14:dataBar>
          </x14:cfRule>
          <xm:sqref>CK12:CK13</xm:sqref>
        </x14:conditionalFormatting>
        <x14:conditionalFormatting xmlns:xm="http://schemas.microsoft.com/office/excel/2006/main">
          <x14:cfRule type="dataBar" id="{18572EE6-3916-4993-AAD5-A964678CFD76}">
            <x14:dataBar minLength="0" maxLength="100" gradient="0">
              <x14:cfvo type="autoMin"/>
              <x14:cfvo type="autoMax"/>
              <x14:negativeFillColor rgb="FFFF0000"/>
              <x14:axisColor rgb="FF000000"/>
            </x14:dataBar>
          </x14:cfRule>
          <x14:cfRule type="dataBar" id="{C051885F-6F86-49A7-927C-53B4C6FBF422}">
            <x14:dataBar minLength="0" maxLength="100" gradient="0">
              <x14:cfvo type="autoMin"/>
              <x14:cfvo type="autoMax"/>
              <x14:negativeFillColor rgb="FFFF0000"/>
              <x14:axisColor rgb="FF000000"/>
            </x14:dataBar>
          </x14:cfRule>
          <xm:sqref>CK15:CK16</xm:sqref>
        </x14:conditionalFormatting>
        <x14:conditionalFormatting xmlns:xm="http://schemas.microsoft.com/office/excel/2006/main">
          <x14:cfRule type="dataBar" id="{26E3F704-41AF-44AB-979E-62B414066380}">
            <x14:dataBar minLength="0" maxLength="100" gradient="0">
              <x14:cfvo type="autoMin"/>
              <x14:cfvo type="autoMax"/>
              <x14:negativeFillColor rgb="FFFF0000"/>
              <x14:axisColor rgb="FF000000"/>
            </x14:dataBar>
          </x14:cfRule>
          <x14:cfRule type="dataBar" id="{2259BDA5-3871-46A6-9EA5-CF010E4161E8}">
            <x14:dataBar minLength="0" maxLength="100" gradient="0">
              <x14:cfvo type="autoMin"/>
              <x14:cfvo type="autoMax"/>
              <x14:negativeFillColor rgb="FFFF0000"/>
              <x14:axisColor rgb="FF000000"/>
            </x14:dataBar>
          </x14:cfRule>
          <xm:sqref>CK18:CK19</xm:sqref>
        </x14:conditionalFormatting>
        <x14:conditionalFormatting xmlns:xm="http://schemas.microsoft.com/office/excel/2006/main">
          <x14:cfRule type="dataBar" id="{A20275E7-6D09-42BB-A263-EA2F094677E4}">
            <x14:dataBar minLength="0" maxLength="100" gradient="0">
              <x14:cfvo type="autoMin"/>
              <x14:cfvo type="autoMax"/>
              <x14:negativeFillColor rgb="FFFF0000"/>
              <x14:axisColor rgb="FF000000"/>
            </x14:dataBar>
          </x14:cfRule>
          <x14:cfRule type="dataBar" id="{50EE164B-235F-4628-A59C-5C72310B0570}">
            <x14:dataBar minLength="0" maxLength="100" gradient="0">
              <x14:cfvo type="autoMin"/>
              <x14:cfvo type="autoMax"/>
              <x14:negativeFillColor rgb="FFFF0000"/>
              <x14:axisColor rgb="FF000000"/>
            </x14:dataBar>
          </x14:cfRule>
          <xm:sqref>CK21:CK22</xm:sqref>
        </x14:conditionalFormatting>
        <x14:conditionalFormatting xmlns:xm="http://schemas.microsoft.com/office/excel/2006/main">
          <x14:cfRule type="dataBar" id="{9C00054D-7776-4981-A88A-0B6833A8994E}">
            <x14:dataBar minLength="0" maxLength="100" gradient="0">
              <x14:cfvo type="autoMin"/>
              <x14:cfvo type="autoMax"/>
              <x14:negativeFillColor rgb="FFFF0000"/>
              <x14:axisColor rgb="FF000000"/>
            </x14:dataBar>
          </x14:cfRule>
          <x14:cfRule type="dataBar" id="{FC39462B-DACB-4866-B959-575D455579E3}">
            <x14:dataBar minLength="0" maxLength="100" gradient="0">
              <x14:cfvo type="autoMin"/>
              <x14:cfvo type="autoMax"/>
              <x14:negativeFillColor rgb="FFFF0000"/>
              <x14:axisColor rgb="FF000000"/>
            </x14:dataBar>
          </x14:cfRule>
          <xm:sqref>CK24:CK25</xm:sqref>
        </x14:conditionalFormatting>
      </x14:conditionalFormatting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AQ37"/>
  <sheetViews>
    <sheetView showGridLines="0" topLeftCell="Y19" zoomScale="70" zoomScaleNormal="70" workbookViewId="0">
      <selection activeCell="Z13" sqref="Z13"/>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0" width="10.7109375" style="1" customWidth="1"/>
    <col min="31" max="31" width="22.7109375" style="1" customWidth="1"/>
    <col min="32" max="16384" width="11.42578125" style="1"/>
  </cols>
  <sheetData>
    <row r="1" spans="1:43" ht="40.5" customHeight="1">
      <c r="A1" s="148" t="str">
        <f>'PANEL DE CONTROL DISTRITAL'!A1:Q1</f>
        <v>INSTITUTO NACIONAL ELECTORAL
SISTEMA DE GESTIÓN DE LA CALIDAD
ESTADO DE MÉXICO</v>
      </c>
      <c r="B1" s="148"/>
      <c r="C1" s="148"/>
      <c r="D1" s="148"/>
      <c r="E1" s="148"/>
      <c r="F1" s="148"/>
      <c r="G1" s="148"/>
      <c r="H1" s="148"/>
      <c r="I1" s="148"/>
      <c r="J1" s="148"/>
      <c r="K1" s="148"/>
      <c r="L1" s="148"/>
      <c r="M1" s="148"/>
      <c r="N1" s="148"/>
      <c r="O1" s="148"/>
      <c r="P1" s="148"/>
      <c r="Q1" s="148"/>
      <c r="R1" s="148"/>
      <c r="S1" s="148"/>
      <c r="T1" s="148"/>
      <c r="U1" s="148"/>
      <c r="V1" s="148"/>
      <c r="W1" s="148"/>
      <c r="X1" s="148"/>
      <c r="Y1" s="148"/>
      <c r="Z1" s="148"/>
      <c r="AA1" s="148"/>
      <c r="AB1" s="148"/>
      <c r="AC1" s="148"/>
      <c r="AD1" s="148"/>
      <c r="AE1" s="148"/>
    </row>
    <row r="2" spans="1:43" ht="33.75" customHeight="1">
      <c r="A2" s="11"/>
      <c r="B2" s="11"/>
      <c r="C2" s="11"/>
      <c r="D2" s="9" t="s">
        <v>89</v>
      </c>
      <c r="E2" s="9">
        <v>1</v>
      </c>
      <c r="F2" s="149" t="s">
        <v>90</v>
      </c>
      <c r="G2" s="149"/>
      <c r="H2" s="20">
        <v>150151</v>
      </c>
      <c r="I2" s="19"/>
      <c r="J2" s="19"/>
      <c r="K2" s="11"/>
      <c r="L2" s="11"/>
      <c r="M2" s="11"/>
      <c r="N2" s="11"/>
      <c r="O2" s="11"/>
      <c r="P2" s="11"/>
      <c r="Q2" s="11"/>
      <c r="R2" s="11"/>
      <c r="S2" s="11"/>
      <c r="T2" s="11"/>
      <c r="U2" s="11"/>
      <c r="V2" s="11"/>
      <c r="W2" s="11"/>
      <c r="X2" s="150" t="str">
        <f>'PANEL DE CONTROL DISTRITAL'!M2</f>
        <v>Fecha de corte: 22/01/2024</v>
      </c>
      <c r="Y2" s="150"/>
      <c r="Z2" s="150"/>
      <c r="AA2" s="150"/>
      <c r="AB2" s="150"/>
      <c r="AC2" s="150"/>
      <c r="AD2" s="150"/>
      <c r="AE2" s="150"/>
      <c r="AF2" s="15"/>
    </row>
    <row r="3" spans="1:43" ht="11.25" customHeight="1">
      <c r="A3" s="11"/>
      <c r="B3" s="6"/>
      <c r="C3" s="6"/>
      <c r="D3" s="6"/>
      <c r="E3" s="6"/>
      <c r="F3" s="6"/>
      <c r="G3" s="6"/>
      <c r="H3" s="6"/>
      <c r="I3" s="6"/>
      <c r="J3" s="6"/>
      <c r="K3" s="6"/>
      <c r="L3" s="6"/>
      <c r="M3" s="6"/>
      <c r="N3" s="6"/>
      <c r="O3" s="6"/>
      <c r="P3" s="6"/>
      <c r="Q3" s="6"/>
      <c r="R3" s="6"/>
      <c r="S3" s="6"/>
      <c r="T3" s="6"/>
      <c r="U3" s="6"/>
      <c r="V3" s="6"/>
      <c r="W3" s="6"/>
      <c r="X3" s="6"/>
      <c r="Y3" s="6"/>
      <c r="Z3" s="6"/>
      <c r="AA3" s="6"/>
      <c r="AB3" s="6"/>
      <c r="AC3" s="6"/>
      <c r="AD3" s="6"/>
    </row>
    <row r="4" spans="1:43" ht="30" customHeight="1">
      <c r="A4" s="154" t="s">
        <v>91</v>
      </c>
      <c r="B4" s="155"/>
      <c r="C4" s="155"/>
      <c r="D4" s="155"/>
      <c r="E4" s="155"/>
      <c r="F4" s="155"/>
      <c r="G4" s="155"/>
      <c r="H4" s="155"/>
      <c r="I4" s="155"/>
      <c r="J4" s="155"/>
      <c r="K4" s="155"/>
      <c r="L4" s="155"/>
      <c r="M4" s="155"/>
      <c r="N4" s="155"/>
      <c r="O4" s="155"/>
      <c r="P4" s="155"/>
      <c r="Q4" s="155"/>
      <c r="R4" s="155"/>
      <c r="S4" s="155"/>
      <c r="T4" s="155"/>
      <c r="U4" s="155"/>
      <c r="V4" s="155"/>
      <c r="W4" s="155"/>
      <c r="X4" s="155"/>
      <c r="Y4" s="155"/>
      <c r="Z4" s="155"/>
      <c r="AA4" s="155"/>
      <c r="AB4" s="155"/>
      <c r="AC4" s="155"/>
      <c r="AD4" s="155"/>
      <c r="AE4" s="156"/>
      <c r="AG4" s="18"/>
    </row>
    <row r="5" spans="1:43" ht="5.25" customHeight="1">
      <c r="A5" s="157"/>
      <c r="B5" s="158"/>
      <c r="C5" s="158"/>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9"/>
    </row>
    <row r="6" spans="1:43" ht="18" customHeight="1">
      <c r="A6" s="151" t="str">
        <f>'PANEL DE CONTROL DISTRITAL'!A6</f>
        <v>Número</v>
      </c>
      <c r="B6" s="152" t="str">
        <f>'PANEL DE CONTROL DISTRITAL'!B6</f>
        <v xml:space="preserve">PROCESOS SUSTANTIVOS E INDICADORES </v>
      </c>
      <c r="C6" s="152"/>
      <c r="D6" s="152"/>
      <c r="E6" s="152"/>
      <c r="F6" s="152"/>
      <c r="G6" s="152"/>
      <c r="H6" s="152"/>
      <c r="I6" s="160" t="s">
        <v>92</v>
      </c>
      <c r="J6" s="161"/>
      <c r="K6" s="161"/>
      <c r="L6" s="161"/>
      <c r="M6" s="161"/>
      <c r="N6" s="161"/>
      <c r="O6" s="161"/>
      <c r="P6" s="161"/>
      <c r="Q6" s="161"/>
      <c r="R6" s="161"/>
      <c r="S6" s="161"/>
      <c r="T6" s="161"/>
      <c r="U6" s="161"/>
      <c r="V6" s="161"/>
      <c r="W6" s="161"/>
      <c r="X6" s="161"/>
      <c r="Y6" s="85"/>
      <c r="Z6" s="85"/>
      <c r="AA6" s="85"/>
      <c r="AB6" s="85"/>
      <c r="AC6" s="85"/>
      <c r="AD6" s="85"/>
      <c r="AE6" s="153" t="s">
        <v>93</v>
      </c>
    </row>
    <row r="7" spans="1:43" ht="17.25" customHeight="1">
      <c r="A7" s="151"/>
      <c r="B7" s="152" t="str">
        <f>'PANEL DE CONTROL DISTRITAL'!B7</f>
        <v>DESCRIPCIÓN</v>
      </c>
      <c r="C7" s="152"/>
      <c r="D7" s="152"/>
      <c r="E7" s="152" t="str">
        <f>'PANEL DE CONTROL DISTRITAL'!E7</f>
        <v>MEDICIÓN</v>
      </c>
      <c r="F7" s="152"/>
      <c r="G7" s="152"/>
      <c r="H7" s="152"/>
      <c r="I7" s="162" t="str">
        <f>'PANEL DE CONTROL DISTRITAL'!A5</f>
        <v>CAMPAÑA ANUAL INTENSA 2023</v>
      </c>
      <c r="J7" s="163"/>
      <c r="K7" s="163"/>
      <c r="L7" s="163"/>
      <c r="M7" s="163"/>
      <c r="N7" s="163"/>
      <c r="O7" s="163"/>
      <c r="P7" s="163"/>
      <c r="Q7" s="163"/>
      <c r="R7" s="163"/>
      <c r="S7" s="163"/>
      <c r="T7" s="163"/>
      <c r="U7" s="163"/>
      <c r="V7" s="163"/>
      <c r="W7" s="163"/>
      <c r="X7" s="163"/>
      <c r="Y7" s="86"/>
      <c r="Z7" s="86"/>
      <c r="AA7" s="86"/>
      <c r="AB7" s="86"/>
      <c r="AC7" s="86"/>
      <c r="AD7" s="86"/>
      <c r="AE7" s="153"/>
    </row>
    <row r="8" spans="1:43" ht="5.25" customHeight="1">
      <c r="A8" s="151"/>
      <c r="B8" s="164"/>
      <c r="C8" s="165"/>
      <c r="D8" s="165"/>
      <c r="E8" s="165"/>
      <c r="F8" s="165"/>
      <c r="G8" s="165"/>
      <c r="H8" s="165"/>
      <c r="I8" s="165"/>
      <c r="J8" s="165"/>
      <c r="K8" s="165"/>
      <c r="L8" s="165"/>
      <c r="M8" s="165"/>
      <c r="N8" s="165"/>
      <c r="O8" s="165"/>
      <c r="P8" s="165"/>
      <c r="Q8" s="165"/>
      <c r="R8" s="165"/>
      <c r="S8" s="165"/>
      <c r="T8" s="165"/>
      <c r="U8" s="165"/>
      <c r="V8" s="165"/>
      <c r="W8" s="165"/>
      <c r="X8" s="165"/>
      <c r="Y8" s="87"/>
      <c r="Z8" s="87"/>
      <c r="AA8" s="87"/>
      <c r="AB8" s="87"/>
      <c r="AC8" s="87"/>
      <c r="AD8" s="87"/>
      <c r="AE8" s="153"/>
    </row>
    <row r="9" spans="1:43" s="2" customFormat="1" ht="29.25" customHeight="1" thickTop="1" thickBot="1">
      <c r="A9" s="151"/>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42" t="str">
        <f>'PANEL DE CONTROL DISTRITAL'!H8</f>
        <v>Nominativo</v>
      </c>
      <c r="I9" s="31" t="s">
        <v>94</v>
      </c>
      <c r="J9" s="31" t="s">
        <v>95</v>
      </c>
      <c r="K9" s="31" t="s">
        <v>96</v>
      </c>
      <c r="L9" s="31" t="s">
        <v>97</v>
      </c>
      <c r="M9" s="31" t="s">
        <v>98</v>
      </c>
      <c r="N9" s="31" t="s">
        <v>99</v>
      </c>
      <c r="O9" s="31" t="s">
        <v>100</v>
      </c>
      <c r="P9" s="31" t="s">
        <v>101</v>
      </c>
      <c r="Q9" s="31" t="s">
        <v>102</v>
      </c>
      <c r="R9" s="31" t="s">
        <v>103</v>
      </c>
      <c r="S9" s="31" t="s">
        <v>104</v>
      </c>
      <c r="T9" s="31" t="s">
        <v>105</v>
      </c>
      <c r="U9" s="31" t="s">
        <v>106</v>
      </c>
      <c r="V9" s="31" t="s">
        <v>107</v>
      </c>
      <c r="W9" s="31" t="s">
        <v>108</v>
      </c>
      <c r="X9" s="31" t="s">
        <v>109</v>
      </c>
      <c r="Y9" s="31" t="s">
        <v>110</v>
      </c>
      <c r="Z9" s="31" t="s">
        <v>111</v>
      </c>
      <c r="AA9" s="31" t="s">
        <v>112</v>
      </c>
      <c r="AB9" s="31" t="s">
        <v>113</v>
      </c>
      <c r="AC9" s="31" t="s">
        <v>114</v>
      </c>
      <c r="AD9" s="31" t="s">
        <v>115</v>
      </c>
      <c r="AE9" s="153"/>
    </row>
    <row r="10" spans="1:43" s="2" customFormat="1" ht="50.1" customHeight="1" thickTop="1" thickBot="1">
      <c r="A10" s="167">
        <f>'PANEL DE CONTROL DISTRITAL'!A9</f>
        <v>1</v>
      </c>
      <c r="B10" s="169" t="str">
        <f>'PANEL DE CONTROL DISTRITAL'!B9</f>
        <v>ENTREVISTA</v>
      </c>
      <c r="C10" s="166" t="str">
        <f>'PANEL DE CONTROL DISTRITAL'!C9</f>
        <v xml:space="preserve"> Auxiliar de Atención Ciudadana</v>
      </c>
      <c r="D10" s="170" t="str">
        <f>'PANEL DE CONTROL DISTRITAL'!D9</f>
        <v>Efectividad de la entrevista =</v>
      </c>
      <c r="E10" s="166" t="str">
        <f>'PANEL DE CONTROL DISTRITAL'!E9</f>
        <v>(Número de trámites aplicados / (Número de fichas requisitadas - Notificaciones de improcedencia de trámite)) x 100</v>
      </c>
      <c r="F10" s="171" t="str">
        <f>'PANEL DE CONTROL DISTRITAL'!F9</f>
        <v>Semanal (remesa)</v>
      </c>
      <c r="G10" s="172">
        <f>'PANEL DE CONTROL DISTRITAL'!G9</f>
        <v>0.9</v>
      </c>
      <c r="H10" s="25" t="str">
        <f>'PANEL DE CONTROL DISTRITAL'!H9</f>
        <v>Número de trámites aplicados</v>
      </c>
      <c r="I10" s="23">
        <v>84</v>
      </c>
      <c r="J10" s="23">
        <v>448</v>
      </c>
      <c r="K10" s="23">
        <v>377</v>
      </c>
      <c r="L10" s="23">
        <v>397</v>
      </c>
      <c r="M10" s="23">
        <v>450</v>
      </c>
      <c r="N10" s="23">
        <v>368</v>
      </c>
      <c r="O10" s="23">
        <v>379</v>
      </c>
      <c r="P10" s="23">
        <v>412</v>
      </c>
      <c r="Q10" s="23">
        <v>400</v>
      </c>
      <c r="R10" s="23">
        <v>328</v>
      </c>
      <c r="S10" s="23">
        <v>476</v>
      </c>
      <c r="T10" s="23">
        <v>515</v>
      </c>
      <c r="U10" s="23">
        <v>574</v>
      </c>
      <c r="V10" s="23">
        <v>826</v>
      </c>
      <c r="W10" s="23">
        <v>830</v>
      </c>
      <c r="X10" s="23">
        <v>724</v>
      </c>
      <c r="Y10" s="23">
        <v>781</v>
      </c>
      <c r="Z10" s="23">
        <v>655</v>
      </c>
      <c r="AA10" s="23">
        <v>837</v>
      </c>
      <c r="AB10" s="23">
        <v>1209</v>
      </c>
      <c r="AC10" s="23">
        <v>1742</v>
      </c>
      <c r="AD10" s="23">
        <v>434</v>
      </c>
      <c r="AE10" s="168">
        <f>IFERROR(SUM(I10:AD10)/SUM(I11:AD11),0)</f>
        <v>1</v>
      </c>
    </row>
    <row r="11" spans="1:43" s="2" customFormat="1" ht="50.1" customHeight="1" thickTop="1" thickBot="1">
      <c r="A11" s="167"/>
      <c r="B11" s="169"/>
      <c r="C11" s="166"/>
      <c r="D11" s="170"/>
      <c r="E11" s="166"/>
      <c r="F11" s="171"/>
      <c r="G11" s="172"/>
      <c r="H11" s="25" t="str">
        <f>'PANEL DE CONTROL DISTRITAL'!H10</f>
        <v>Número de fichas requisitadas - Notificaciones de improcedencia de trámite</v>
      </c>
      <c r="I11" s="43">
        <v>84</v>
      </c>
      <c r="J11" s="43">
        <v>448</v>
      </c>
      <c r="K11" s="43">
        <v>377</v>
      </c>
      <c r="L11" s="43">
        <v>397</v>
      </c>
      <c r="M11" s="43">
        <v>450</v>
      </c>
      <c r="N11" s="43">
        <v>368</v>
      </c>
      <c r="O11" s="43">
        <v>379</v>
      </c>
      <c r="P11" s="43">
        <v>412</v>
      </c>
      <c r="Q11" s="43">
        <v>400</v>
      </c>
      <c r="R11" s="43">
        <v>328</v>
      </c>
      <c r="S11" s="43">
        <v>476</v>
      </c>
      <c r="T11" s="43">
        <v>515</v>
      </c>
      <c r="U11" s="43">
        <v>574</v>
      </c>
      <c r="V11" s="43">
        <v>826</v>
      </c>
      <c r="W11" s="43">
        <v>830</v>
      </c>
      <c r="X11" s="43">
        <v>724</v>
      </c>
      <c r="Y11" s="43">
        <v>781</v>
      </c>
      <c r="Z11" s="43">
        <v>655</v>
      </c>
      <c r="AA11" s="43">
        <v>837</v>
      </c>
      <c r="AB11" s="43">
        <v>1209</v>
      </c>
      <c r="AC11" s="43">
        <v>1742</v>
      </c>
      <c r="AD11" s="43">
        <v>434</v>
      </c>
      <c r="AE11" s="168"/>
    </row>
    <row r="12" spans="1:43" s="45" customFormat="1" ht="8.1" customHeight="1">
      <c r="A12" s="167"/>
      <c r="B12" s="167"/>
      <c r="C12" s="167"/>
      <c r="D12" s="167"/>
      <c r="E12" s="167"/>
      <c r="F12" s="167"/>
      <c r="G12" s="167"/>
      <c r="H12" s="167"/>
      <c r="I12" s="167"/>
      <c r="J12" s="167"/>
      <c r="K12" s="167"/>
      <c r="L12" s="167"/>
      <c r="M12" s="167"/>
      <c r="N12" s="167"/>
      <c r="O12" s="167"/>
      <c r="P12" s="167"/>
      <c r="Q12" s="167"/>
      <c r="R12" s="167"/>
      <c r="S12" s="167"/>
      <c r="T12" s="167"/>
      <c r="U12" s="167"/>
      <c r="V12" s="167"/>
      <c r="W12" s="167"/>
      <c r="X12" s="167"/>
      <c r="Y12" s="167"/>
      <c r="Z12" s="167"/>
      <c r="AA12" s="167"/>
      <c r="AB12" s="167"/>
      <c r="AC12" s="167"/>
      <c r="AD12" s="167"/>
      <c r="AE12" s="167"/>
      <c r="AF12" s="44"/>
      <c r="AG12" s="44"/>
      <c r="AH12" s="44"/>
      <c r="AI12" s="44"/>
      <c r="AJ12" s="44"/>
      <c r="AK12" s="44"/>
      <c r="AL12" s="44"/>
      <c r="AM12" s="44"/>
      <c r="AN12" s="44"/>
      <c r="AO12" s="44"/>
      <c r="AP12" s="44"/>
      <c r="AQ12" s="44"/>
    </row>
    <row r="13" spans="1:43" s="3" customFormat="1" ht="50.1" customHeight="1">
      <c r="A13" s="167">
        <f>'PANEL DE CONTROL DISTRITAL'!A12</f>
        <v>2</v>
      </c>
      <c r="B13" s="169" t="str">
        <f>'PANEL DE CONTROL DISTRITAL'!B12</f>
        <v>TRÁMITE</v>
      </c>
      <c r="C13" s="166" t="str">
        <f>'PANEL DE CONTROL DISTRITAL'!C12</f>
        <v>Operador de Equipo Tecnológico</v>
      </c>
      <c r="D13" s="170" t="str">
        <f>'PANEL DE CONTROL DISTRITAL'!D12</f>
        <v>Trámites exitosos efectivos=</v>
      </c>
      <c r="E13" s="166" t="str">
        <f>'PANEL DE CONTROL DISTRITAL'!E12</f>
        <v>(Número de trámites exitosos / Número de trámites aplicados) x 100</v>
      </c>
      <c r="F13" s="171" t="str">
        <f>'PANEL DE CONTROL DISTRITAL'!F12</f>
        <v>Semanal (remesa)</v>
      </c>
      <c r="G13" s="172">
        <f>'PANEL DE CONTROL DISTRITAL'!G12</f>
        <v>0.9</v>
      </c>
      <c r="H13" s="25" t="str">
        <f>'PANEL DE CONTROL DISTRITAL'!H12</f>
        <v>Número de trámites exitosos</v>
      </c>
      <c r="I13" s="23">
        <v>84</v>
      </c>
      <c r="J13" s="23">
        <v>446</v>
      </c>
      <c r="K13" s="23">
        <v>377</v>
      </c>
      <c r="L13" s="23">
        <v>397</v>
      </c>
      <c r="M13" s="23">
        <v>450</v>
      </c>
      <c r="N13" s="23">
        <v>367</v>
      </c>
      <c r="O13" s="23">
        <v>379</v>
      </c>
      <c r="P13" s="23">
        <v>412</v>
      </c>
      <c r="Q13" s="23">
        <v>398</v>
      </c>
      <c r="R13" s="23">
        <v>327</v>
      </c>
      <c r="S13" s="23">
        <v>476</v>
      </c>
      <c r="T13" s="23">
        <v>515</v>
      </c>
      <c r="U13" s="23">
        <v>574</v>
      </c>
      <c r="V13" s="23">
        <v>820</v>
      </c>
      <c r="W13" s="23">
        <v>828</v>
      </c>
      <c r="X13" s="23">
        <v>723</v>
      </c>
      <c r="Y13" s="23">
        <v>781</v>
      </c>
      <c r="Z13" s="23">
        <v>655</v>
      </c>
      <c r="AA13" s="23">
        <v>837</v>
      </c>
      <c r="AB13" s="23">
        <v>1208</v>
      </c>
      <c r="AC13" s="23">
        <v>1737</v>
      </c>
      <c r="AD13" s="23">
        <v>434</v>
      </c>
      <c r="AE13" s="168">
        <f>IFERROR(SUM(I13:AD13)/SUM(I14:AD14),0)</f>
        <v>0.99841461573305146</v>
      </c>
    </row>
    <row r="14" spans="1:43" s="3" customFormat="1" ht="50.1" customHeight="1">
      <c r="A14" s="167"/>
      <c r="B14" s="169"/>
      <c r="C14" s="166"/>
      <c r="D14" s="170"/>
      <c r="E14" s="166"/>
      <c r="F14" s="171"/>
      <c r="G14" s="172"/>
      <c r="H14" s="25" t="str">
        <f>'PANEL DE CONTROL DISTRITAL'!H13</f>
        <v>Número de trámites aplicados</v>
      </c>
      <c r="I14" s="43">
        <v>84</v>
      </c>
      <c r="J14" s="43">
        <v>448</v>
      </c>
      <c r="K14" s="43">
        <v>377</v>
      </c>
      <c r="L14" s="43">
        <v>397</v>
      </c>
      <c r="M14" s="43">
        <v>450</v>
      </c>
      <c r="N14" s="43">
        <v>368</v>
      </c>
      <c r="O14" s="43">
        <v>379</v>
      </c>
      <c r="P14" s="43">
        <v>412</v>
      </c>
      <c r="Q14" s="43">
        <v>400</v>
      </c>
      <c r="R14" s="43">
        <v>328</v>
      </c>
      <c r="S14" s="43">
        <v>476</v>
      </c>
      <c r="T14" s="43">
        <v>515</v>
      </c>
      <c r="U14" s="43">
        <v>574</v>
      </c>
      <c r="V14" s="43">
        <v>826</v>
      </c>
      <c r="W14" s="43">
        <v>830</v>
      </c>
      <c r="X14" s="43">
        <v>724</v>
      </c>
      <c r="Y14" s="43">
        <v>781</v>
      </c>
      <c r="Z14" s="43">
        <v>655</v>
      </c>
      <c r="AA14" s="43">
        <v>837</v>
      </c>
      <c r="AB14" s="43">
        <v>1209</v>
      </c>
      <c r="AC14" s="43">
        <v>1742</v>
      </c>
      <c r="AD14" s="43">
        <v>434</v>
      </c>
      <c r="AE14" s="168"/>
    </row>
    <row r="15" spans="1:43" s="45" customFormat="1" ht="8.1" customHeight="1" thickTop="1" thickBot="1">
      <c r="A15" s="167"/>
      <c r="B15" s="167"/>
      <c r="C15" s="167"/>
      <c r="D15" s="167"/>
      <c r="E15" s="167"/>
      <c r="F15" s="167"/>
      <c r="G15" s="167"/>
      <c r="H15" s="167"/>
      <c r="I15" s="167"/>
      <c r="J15" s="167"/>
      <c r="K15" s="167"/>
      <c r="L15" s="167"/>
      <c r="M15" s="167"/>
      <c r="N15" s="167"/>
      <c r="O15" s="167"/>
      <c r="P15" s="167"/>
      <c r="Q15" s="167"/>
      <c r="R15" s="167"/>
      <c r="S15" s="167"/>
      <c r="T15" s="167"/>
      <c r="U15" s="167"/>
      <c r="V15" s="167"/>
      <c r="W15" s="167"/>
      <c r="X15" s="167"/>
      <c r="Y15" s="167"/>
      <c r="Z15" s="167"/>
      <c r="AA15" s="167"/>
      <c r="AB15" s="167"/>
      <c r="AC15" s="167"/>
      <c r="AD15" s="167"/>
      <c r="AE15" s="167"/>
      <c r="AF15" s="44"/>
      <c r="AG15" s="44"/>
      <c r="AH15" s="44"/>
      <c r="AI15" s="44"/>
      <c r="AJ15" s="44"/>
      <c r="AK15" s="44"/>
      <c r="AL15" s="44"/>
      <c r="AM15" s="44"/>
      <c r="AN15" s="44"/>
      <c r="AO15" s="44"/>
      <c r="AP15" s="44"/>
      <c r="AQ15" s="44"/>
    </row>
    <row r="16" spans="1:43" s="3" customFormat="1" ht="50.1" customHeight="1" thickTop="1" thickBot="1">
      <c r="A16" s="167">
        <f>'PANEL DE CONTROL DISTRITAL'!A15</f>
        <v>3</v>
      </c>
      <c r="B16" s="169" t="str">
        <f>'PANEL DE CONTROL DISTRITAL'!B15</f>
        <v>TRANSFERENCIA</v>
      </c>
      <c r="C16" s="166" t="str">
        <f>'PANEL DE CONTROL DISTRITAL'!C15</f>
        <v>Responsable de Módulo</v>
      </c>
      <c r="D16" s="170" t="str">
        <f>'PANEL DE CONTROL DISTRITAL'!D15</f>
        <v xml:space="preserve">Transacciones exitosas = </v>
      </c>
      <c r="E16" s="166" t="str">
        <f>'PANEL DE CONTROL DISTRITAL'!E15</f>
        <v>(Número de Archivos de Transacción aceptados /Total de Archivos de Transacción procesados) x100</v>
      </c>
      <c r="F16" s="171" t="str">
        <f>'PANEL DE CONTROL DISTRITAL'!F15</f>
        <v>Semanal (remesa)</v>
      </c>
      <c r="G16" s="172">
        <f>'PANEL DE CONTROL DISTRITAL'!G15</f>
        <v>0.9</v>
      </c>
      <c r="H16" s="25" t="str">
        <f>'PANEL DE CONTROL DISTRITAL'!H15</f>
        <v>Número de Archivos de Transacción aceptados</v>
      </c>
      <c r="I16" s="23">
        <v>84</v>
      </c>
      <c r="J16" s="23">
        <v>448</v>
      </c>
      <c r="K16" s="23">
        <v>377</v>
      </c>
      <c r="L16" s="23">
        <v>397</v>
      </c>
      <c r="M16" s="23">
        <v>450</v>
      </c>
      <c r="N16" s="23">
        <v>368</v>
      </c>
      <c r="O16" s="23">
        <v>379</v>
      </c>
      <c r="P16" s="23">
        <v>412</v>
      </c>
      <c r="Q16" s="23">
        <v>400</v>
      </c>
      <c r="R16" s="23">
        <v>328</v>
      </c>
      <c r="S16" s="23">
        <v>476</v>
      </c>
      <c r="T16" s="23">
        <v>515</v>
      </c>
      <c r="U16" s="23">
        <v>574</v>
      </c>
      <c r="V16" s="23">
        <v>826</v>
      </c>
      <c r="W16" s="23">
        <v>830</v>
      </c>
      <c r="X16" s="23">
        <v>724</v>
      </c>
      <c r="Y16" s="23">
        <v>781</v>
      </c>
      <c r="Z16" s="23">
        <v>655</v>
      </c>
      <c r="AA16" s="23">
        <v>837</v>
      </c>
      <c r="AB16" s="23">
        <v>1209</v>
      </c>
      <c r="AC16" s="23">
        <v>1742</v>
      </c>
      <c r="AD16" s="23">
        <v>434</v>
      </c>
      <c r="AE16" s="168">
        <f>IFERROR(SUM(I16:AD16)/SUM(I17:AD17),0)</f>
        <v>1</v>
      </c>
    </row>
    <row r="17" spans="1:43" s="3" customFormat="1" ht="50.1" customHeight="1" thickTop="1" thickBot="1">
      <c r="A17" s="167"/>
      <c r="B17" s="169"/>
      <c r="C17" s="166"/>
      <c r="D17" s="170"/>
      <c r="E17" s="166"/>
      <c r="F17" s="171"/>
      <c r="G17" s="172"/>
      <c r="H17" s="25" t="str">
        <f>'PANEL DE CONTROL DISTRITAL'!H16</f>
        <v>Total de Archivos de Transacción procesados</v>
      </c>
      <c r="I17" s="43">
        <v>84</v>
      </c>
      <c r="J17" s="43">
        <v>448</v>
      </c>
      <c r="K17" s="43">
        <v>377</v>
      </c>
      <c r="L17" s="43">
        <v>397</v>
      </c>
      <c r="M17" s="43">
        <v>450</v>
      </c>
      <c r="N17" s="43">
        <v>368</v>
      </c>
      <c r="O17" s="43">
        <v>379</v>
      </c>
      <c r="P17" s="43">
        <v>412</v>
      </c>
      <c r="Q17" s="43">
        <v>400</v>
      </c>
      <c r="R17" s="43">
        <v>328</v>
      </c>
      <c r="S17" s="43">
        <v>476</v>
      </c>
      <c r="T17" s="43">
        <v>515</v>
      </c>
      <c r="U17" s="43">
        <v>574</v>
      </c>
      <c r="V17" s="43">
        <v>826</v>
      </c>
      <c r="W17" s="43">
        <v>830</v>
      </c>
      <c r="X17" s="43">
        <v>724</v>
      </c>
      <c r="Y17" s="43">
        <v>781</v>
      </c>
      <c r="Z17" s="43">
        <v>655</v>
      </c>
      <c r="AA17" s="43">
        <v>837</v>
      </c>
      <c r="AB17" s="43">
        <v>1209</v>
      </c>
      <c r="AC17" s="43">
        <v>1742</v>
      </c>
      <c r="AD17" s="43">
        <v>434</v>
      </c>
      <c r="AE17" s="168"/>
    </row>
    <row r="18" spans="1:43" s="45" customFormat="1" ht="8.1" customHeight="1" thickTop="1" thickBot="1">
      <c r="A18" s="167"/>
      <c r="B18" s="167"/>
      <c r="C18" s="167"/>
      <c r="D18" s="167"/>
      <c r="E18" s="167"/>
      <c r="F18" s="167"/>
      <c r="G18" s="167"/>
      <c r="H18" s="167"/>
      <c r="I18" s="167"/>
      <c r="J18" s="167"/>
      <c r="K18" s="167"/>
      <c r="L18" s="167"/>
      <c r="M18" s="167"/>
      <c r="N18" s="167"/>
      <c r="O18" s="167"/>
      <c r="P18" s="167"/>
      <c r="Q18" s="167"/>
      <c r="R18" s="167"/>
      <c r="S18" s="167"/>
      <c r="T18" s="167"/>
      <c r="U18" s="167"/>
      <c r="V18" s="167"/>
      <c r="W18" s="167"/>
      <c r="X18" s="167"/>
      <c r="Y18" s="167"/>
      <c r="Z18" s="167"/>
      <c r="AA18" s="167"/>
      <c r="AB18" s="167"/>
      <c r="AC18" s="167"/>
      <c r="AD18" s="167"/>
      <c r="AE18" s="167"/>
      <c r="AF18" s="44"/>
      <c r="AG18" s="44"/>
      <c r="AH18" s="44"/>
      <c r="AI18" s="44"/>
      <c r="AJ18" s="44"/>
      <c r="AK18" s="44"/>
      <c r="AL18" s="44"/>
      <c r="AM18" s="44"/>
      <c r="AN18" s="44"/>
      <c r="AO18" s="44"/>
      <c r="AP18" s="44"/>
      <c r="AQ18" s="44"/>
    </row>
    <row r="19" spans="1:43" s="3" customFormat="1" ht="50.1" customHeight="1" thickTop="1" thickBot="1">
      <c r="A19" s="167">
        <f>'PANEL DE CONTROL DISTRITAL'!A18</f>
        <v>4</v>
      </c>
      <c r="B19" s="169" t="str">
        <f>'PANEL DE CONTROL DISTRITAL'!B18</f>
        <v>CONCILIACIÓN</v>
      </c>
      <c r="C19" s="166" t="str">
        <f>'PANEL DE CONTROL DISTRITAL'!C18</f>
        <v>Responsable de Módulo</v>
      </c>
      <c r="D19" s="170" t="str">
        <f>'PANEL DE CONTROL DISTRITAL'!D18</f>
        <v xml:space="preserve">Credenciales disponibles para entrega = </v>
      </c>
      <c r="E19" s="166" t="str">
        <f>'PANEL DE CONTROL DISTRITAL'!E18</f>
        <v>((Credenciales recibidas - Credenciales inconsistentes) / Credenciales recibidas) x 100</v>
      </c>
      <c r="F19" s="171" t="str">
        <f>'PANEL DE CONTROL DISTRITAL'!F18</f>
        <v>Semanal (remesa)</v>
      </c>
      <c r="G19" s="172">
        <f>'PANEL DE CONTROL DISTRITAL'!G18</f>
        <v>0.9</v>
      </c>
      <c r="H19" s="25" t="str">
        <f>'PANEL DE CONTROL DISTRITAL'!H18</f>
        <v xml:space="preserve">Credenciales Recibidas - Credenciales inconsistentes </v>
      </c>
      <c r="I19" s="23">
        <v>92</v>
      </c>
      <c r="J19" s="23">
        <v>351</v>
      </c>
      <c r="K19" s="23">
        <v>404</v>
      </c>
      <c r="L19" s="23">
        <v>409</v>
      </c>
      <c r="M19" s="23">
        <v>399</v>
      </c>
      <c r="N19" s="23">
        <v>450</v>
      </c>
      <c r="O19" s="23">
        <v>348</v>
      </c>
      <c r="P19" s="23">
        <v>410</v>
      </c>
      <c r="Q19" s="23">
        <v>407</v>
      </c>
      <c r="R19" s="23">
        <v>319</v>
      </c>
      <c r="S19" s="23">
        <v>406</v>
      </c>
      <c r="T19" s="23">
        <v>487</v>
      </c>
      <c r="U19" s="23">
        <v>431</v>
      </c>
      <c r="V19" s="23">
        <v>381</v>
      </c>
      <c r="W19" s="23">
        <v>1077</v>
      </c>
      <c r="X19" s="23">
        <v>815</v>
      </c>
      <c r="Y19" s="23">
        <v>624</v>
      </c>
      <c r="Z19" s="23">
        <v>447</v>
      </c>
      <c r="AA19" s="23">
        <v>751</v>
      </c>
      <c r="AB19" s="23">
        <v>1479</v>
      </c>
      <c r="AC19" s="23">
        <v>841</v>
      </c>
      <c r="AD19" s="23">
        <v>0</v>
      </c>
      <c r="AE19" s="168">
        <f>IFERROR(SUM(I19:AD19)/SUM(I20:AD20),0)</f>
        <v>1</v>
      </c>
    </row>
    <row r="20" spans="1:43" s="3" customFormat="1" ht="50.1" customHeight="1" thickTop="1" thickBot="1">
      <c r="A20" s="167"/>
      <c r="B20" s="169"/>
      <c r="C20" s="166"/>
      <c r="D20" s="170"/>
      <c r="E20" s="166"/>
      <c r="F20" s="171"/>
      <c r="G20" s="172"/>
      <c r="H20" s="25" t="str">
        <f>'PANEL DE CONTROL DISTRITAL'!H19</f>
        <v>Credenciales recibidas</v>
      </c>
      <c r="I20" s="43">
        <v>92</v>
      </c>
      <c r="J20" s="43">
        <v>351</v>
      </c>
      <c r="K20" s="43">
        <v>404</v>
      </c>
      <c r="L20" s="43">
        <v>409</v>
      </c>
      <c r="M20" s="43">
        <v>399</v>
      </c>
      <c r="N20" s="43">
        <v>450</v>
      </c>
      <c r="O20" s="43">
        <v>348</v>
      </c>
      <c r="P20" s="43">
        <v>410</v>
      </c>
      <c r="Q20" s="43">
        <v>407</v>
      </c>
      <c r="R20" s="43">
        <v>319</v>
      </c>
      <c r="S20" s="43">
        <v>406</v>
      </c>
      <c r="T20" s="43">
        <v>487</v>
      </c>
      <c r="U20" s="43">
        <v>431</v>
      </c>
      <c r="V20" s="43">
        <v>381</v>
      </c>
      <c r="W20" s="43">
        <v>1077</v>
      </c>
      <c r="X20" s="43">
        <v>815</v>
      </c>
      <c r="Y20" s="43">
        <v>624</v>
      </c>
      <c r="Z20" s="43">
        <v>447</v>
      </c>
      <c r="AA20" s="43">
        <v>751</v>
      </c>
      <c r="AB20" s="43">
        <v>1479</v>
      </c>
      <c r="AC20" s="43">
        <v>841</v>
      </c>
      <c r="AD20" s="43">
        <v>0</v>
      </c>
      <c r="AE20" s="168"/>
    </row>
    <row r="21" spans="1:43" s="45" customFormat="1" ht="7.5" customHeight="1" thickTop="1" thickBot="1">
      <c r="A21" s="46"/>
      <c r="B21" s="47"/>
      <c r="C21" s="48"/>
      <c r="D21" s="49"/>
      <c r="E21" s="48"/>
      <c r="F21" s="50"/>
      <c r="G21" s="51"/>
      <c r="H21" s="52"/>
      <c r="I21" s="53"/>
      <c r="J21" s="53"/>
      <c r="K21" s="53"/>
      <c r="L21" s="53"/>
      <c r="M21" s="53"/>
      <c r="N21" s="53"/>
      <c r="O21" s="53"/>
      <c r="P21" s="53"/>
      <c r="Q21" s="53"/>
      <c r="R21" s="53"/>
      <c r="S21" s="53"/>
      <c r="T21" s="53"/>
      <c r="U21" s="53"/>
      <c r="V21" s="53"/>
      <c r="W21" s="53"/>
      <c r="X21" s="53"/>
      <c r="Y21" s="53"/>
      <c r="Z21" s="53"/>
      <c r="AA21" s="53"/>
      <c r="AB21" s="53"/>
      <c r="AC21" s="53"/>
      <c r="AD21" s="53"/>
      <c r="AE21" s="54"/>
      <c r="AF21" s="44"/>
      <c r="AG21" s="44"/>
      <c r="AH21" s="44"/>
      <c r="AI21" s="44"/>
      <c r="AJ21" s="44"/>
      <c r="AK21" s="44"/>
      <c r="AL21" s="44"/>
      <c r="AM21" s="44"/>
      <c r="AN21" s="44"/>
      <c r="AO21" s="44"/>
      <c r="AP21" s="44"/>
      <c r="AQ21" s="44"/>
    </row>
    <row r="22" spans="1:43" s="3" customFormat="1" ht="50.1" customHeight="1" thickTop="1" thickBot="1">
      <c r="A22" s="167">
        <f>'PANEL DE CONTROL DISTRITAL'!A21</f>
        <v>5</v>
      </c>
      <c r="B22" s="169" t="str">
        <f>'PANEL DE CONTROL DISTRITAL'!B21</f>
        <v>CONCILIACIÓN</v>
      </c>
      <c r="C22" s="166" t="str">
        <f>'PANEL DE CONTROL DISTRITAL'!C21</f>
        <v>Responsable de Módulo</v>
      </c>
      <c r="D22" s="170" t="str">
        <f>'PANEL DE CONTROL DISTRITAL'!D21</f>
        <v xml:space="preserve">Credenciales disponibles para entrega = </v>
      </c>
      <c r="E22" s="166" t="str">
        <f>'PANEL DE CONTROL DISTRITAL'!E21</f>
        <v>(Credenciales en resguardo / Credenciales totales en SIIRFE disponibles para entrega) x 100</v>
      </c>
      <c r="F22" s="171" t="str">
        <f>'PANEL DE CONTROL DISTRITAL'!F21</f>
        <v>Semanal (remesa)</v>
      </c>
      <c r="G22" s="172">
        <f>'PANEL DE CONTROL DISTRITAL'!G21</f>
        <v>1</v>
      </c>
      <c r="H22" s="25" t="str">
        <f>'PANEL DE CONTROL DISTRITAL'!H21</f>
        <v>Credenciales en resguardo</v>
      </c>
      <c r="I22" s="23">
        <v>829</v>
      </c>
      <c r="J22" s="23">
        <v>758</v>
      </c>
      <c r="K22" s="23">
        <v>751</v>
      </c>
      <c r="L22" s="23">
        <v>705</v>
      </c>
      <c r="M22" s="23">
        <v>705</v>
      </c>
      <c r="N22" s="23">
        <v>737</v>
      </c>
      <c r="O22" s="23">
        <v>655</v>
      </c>
      <c r="P22" s="23">
        <v>679</v>
      </c>
      <c r="Q22" s="23">
        <v>696</v>
      </c>
      <c r="R22" s="23">
        <v>701</v>
      </c>
      <c r="S22" s="23">
        <v>648</v>
      </c>
      <c r="T22" s="23">
        <v>743</v>
      </c>
      <c r="U22" s="23">
        <v>697</v>
      </c>
      <c r="V22" s="23">
        <v>567</v>
      </c>
      <c r="W22" s="23">
        <v>905</v>
      </c>
      <c r="X22" s="23">
        <v>953</v>
      </c>
      <c r="Y22" s="23">
        <v>783</v>
      </c>
      <c r="Z22" s="23">
        <v>492</v>
      </c>
      <c r="AA22" s="23">
        <v>563</v>
      </c>
      <c r="AB22" s="23">
        <v>1195</v>
      </c>
      <c r="AC22" s="23">
        <v>1410</v>
      </c>
      <c r="AD22" s="23">
        <v>1344</v>
      </c>
      <c r="AE22" s="168">
        <f>IFERROR(SUM(I22:AD22)/SUM(I23:AD23),0)</f>
        <v>1</v>
      </c>
    </row>
    <row r="23" spans="1:43" s="3" customFormat="1" ht="50.1" customHeight="1" thickTop="1" thickBot="1">
      <c r="A23" s="167"/>
      <c r="B23" s="169"/>
      <c r="C23" s="166"/>
      <c r="D23" s="170"/>
      <c r="E23" s="166"/>
      <c r="F23" s="171"/>
      <c r="G23" s="172"/>
      <c r="H23" s="25" t="str">
        <f>'PANEL DE CONTROL DISTRITAL'!H22</f>
        <v>Credenciales totales en SIIRFE disponibles para entrega</v>
      </c>
      <c r="I23" s="43">
        <v>829</v>
      </c>
      <c r="J23" s="43">
        <v>758</v>
      </c>
      <c r="K23" s="43">
        <v>751</v>
      </c>
      <c r="L23" s="43">
        <v>705</v>
      </c>
      <c r="M23" s="43">
        <v>705</v>
      </c>
      <c r="N23" s="43">
        <v>737</v>
      </c>
      <c r="O23" s="43">
        <v>655</v>
      </c>
      <c r="P23" s="43">
        <v>679</v>
      </c>
      <c r="Q23" s="43">
        <v>696</v>
      </c>
      <c r="R23" s="43">
        <v>701</v>
      </c>
      <c r="S23" s="43">
        <v>648</v>
      </c>
      <c r="T23" s="43">
        <v>743</v>
      </c>
      <c r="U23" s="43">
        <v>697</v>
      </c>
      <c r="V23" s="43">
        <v>567</v>
      </c>
      <c r="W23" s="43">
        <v>905</v>
      </c>
      <c r="X23" s="43">
        <v>953</v>
      </c>
      <c r="Y23" s="43">
        <v>783</v>
      </c>
      <c r="Z23" s="43">
        <v>492</v>
      </c>
      <c r="AA23" s="43">
        <v>563</v>
      </c>
      <c r="AB23" s="43">
        <v>1195</v>
      </c>
      <c r="AC23" s="43">
        <v>1410</v>
      </c>
      <c r="AD23" s="43">
        <v>1344</v>
      </c>
      <c r="AE23" s="168"/>
    </row>
    <row r="24" spans="1:43" s="4" customFormat="1" ht="7.5" customHeight="1" thickTop="1" thickBot="1">
      <c r="A24" s="167"/>
      <c r="B24" s="167"/>
      <c r="C24" s="167"/>
      <c r="D24" s="167"/>
      <c r="E24" s="167"/>
      <c r="F24" s="167"/>
      <c r="G24" s="167"/>
      <c r="H24" s="167"/>
      <c r="I24" s="167"/>
      <c r="J24" s="167"/>
      <c r="K24" s="167"/>
      <c r="L24" s="167"/>
      <c r="M24" s="167"/>
      <c r="N24" s="167"/>
      <c r="O24" s="167"/>
      <c r="P24" s="167"/>
      <c r="Q24" s="167"/>
      <c r="R24" s="167"/>
      <c r="S24" s="167"/>
      <c r="T24" s="167"/>
      <c r="U24" s="167"/>
      <c r="V24" s="167"/>
      <c r="W24" s="167"/>
      <c r="X24" s="167"/>
      <c r="Y24" s="167"/>
      <c r="Z24" s="167"/>
      <c r="AA24" s="167"/>
      <c r="AB24" s="167"/>
      <c r="AC24" s="167"/>
      <c r="AD24" s="167"/>
      <c r="AE24" s="167"/>
    </row>
    <row r="25" spans="1:43" ht="50.1" customHeight="1" thickTop="1" thickBot="1">
      <c r="A25" s="167">
        <f>'PANEL DE CONTROL DISTRITAL'!A24</f>
        <v>6</v>
      </c>
      <c r="B25" s="169" t="str">
        <f>'PANEL DE CONTROL DISTRITAL'!B24</f>
        <v>ENTREGA</v>
      </c>
      <c r="C25" s="166" t="str">
        <f>'PANEL DE CONTROL DISTRITAL'!C24</f>
        <v>Operador de Equipo Tecnológico</v>
      </c>
      <c r="D25" s="170" t="str">
        <f>'PANEL DE CONTROL DISTRITAL'!D24</f>
        <v xml:space="preserve">Efectividad de entrega de CPV en MAC = </v>
      </c>
      <c r="E25" s="166" t="str">
        <f>'PANEL DE CONTROL DISTRITAL'!E24</f>
        <v>(Total de credenciales entregadas / Total de credenciales solicitadas) x 100</v>
      </c>
      <c r="F25" s="171" t="str">
        <f>'PANEL DE CONTROL DISTRITAL'!F24</f>
        <v>Semanal (remesa)</v>
      </c>
      <c r="G25" s="172">
        <f>'PANEL DE CONTROL DISTRITAL'!G24</f>
        <v>0.9</v>
      </c>
      <c r="H25" s="25" t="str">
        <f>'PANEL DE CONTROL DISTRITAL'!H24</f>
        <v xml:space="preserve">Total de credenciales entregadas </v>
      </c>
      <c r="I25" s="23">
        <v>119</v>
      </c>
      <c r="J25" s="23">
        <v>412</v>
      </c>
      <c r="K25" s="23">
        <v>405</v>
      </c>
      <c r="L25" s="23">
        <v>455</v>
      </c>
      <c r="M25" s="23">
        <v>395</v>
      </c>
      <c r="N25" s="23">
        <v>413</v>
      </c>
      <c r="O25" s="23">
        <v>430</v>
      </c>
      <c r="P25" s="23">
        <v>386</v>
      </c>
      <c r="Q25" s="23">
        <v>390</v>
      </c>
      <c r="R25" s="23">
        <v>314</v>
      </c>
      <c r="S25" s="23">
        <v>455</v>
      </c>
      <c r="T25" s="23">
        <v>392</v>
      </c>
      <c r="U25" s="23">
        <v>477</v>
      </c>
      <c r="V25" s="23">
        <v>511</v>
      </c>
      <c r="W25" s="23">
        <v>721</v>
      </c>
      <c r="X25" s="23">
        <v>763</v>
      </c>
      <c r="Y25" s="23">
        <v>794</v>
      </c>
      <c r="Z25" s="23">
        <v>738</v>
      </c>
      <c r="AA25" s="23">
        <v>680</v>
      </c>
      <c r="AB25" s="23">
        <v>847</v>
      </c>
      <c r="AC25" s="23">
        <v>622</v>
      </c>
      <c r="AD25" s="23">
        <v>66</v>
      </c>
      <c r="AE25" s="168">
        <f>IFERROR(SUM(I25:AD25)/SUM(I26:AD26),0)</f>
        <v>0.99953660797034294</v>
      </c>
    </row>
    <row r="26" spans="1:43" ht="50.1" customHeight="1" thickTop="1" thickBot="1">
      <c r="A26" s="167"/>
      <c r="B26" s="169"/>
      <c r="C26" s="166"/>
      <c r="D26" s="170"/>
      <c r="E26" s="166"/>
      <c r="F26" s="171"/>
      <c r="G26" s="172"/>
      <c r="H26" s="25" t="str">
        <f>'PANEL DE CONTROL DISTRITAL'!H25</f>
        <v xml:space="preserve"> Total de credenciales solicitadas</v>
      </c>
      <c r="I26" s="43">
        <v>120</v>
      </c>
      <c r="J26" s="43">
        <v>412</v>
      </c>
      <c r="K26" s="43">
        <v>405</v>
      </c>
      <c r="L26" s="43">
        <v>457</v>
      </c>
      <c r="M26" s="43">
        <v>395</v>
      </c>
      <c r="N26" s="43">
        <v>413</v>
      </c>
      <c r="O26" s="43">
        <v>431</v>
      </c>
      <c r="P26" s="43">
        <v>387</v>
      </c>
      <c r="Q26" s="43">
        <v>390</v>
      </c>
      <c r="R26" s="43">
        <v>314</v>
      </c>
      <c r="S26" s="43">
        <v>455</v>
      </c>
      <c r="T26" s="43">
        <v>392</v>
      </c>
      <c r="U26" s="43">
        <v>477</v>
      </c>
      <c r="V26" s="43">
        <v>511</v>
      </c>
      <c r="W26" s="43">
        <v>721</v>
      </c>
      <c r="X26" s="43">
        <v>763</v>
      </c>
      <c r="Y26" s="43">
        <v>794</v>
      </c>
      <c r="Z26" s="43">
        <v>738</v>
      </c>
      <c r="AA26" s="43">
        <v>680</v>
      </c>
      <c r="AB26" s="43">
        <v>847</v>
      </c>
      <c r="AC26" s="43">
        <v>622</v>
      </c>
      <c r="AD26" s="43">
        <v>66</v>
      </c>
      <c r="AE26" s="168"/>
    </row>
    <row r="27" spans="1:43" ht="15.75" customHeight="1" thickTop="1">
      <c r="B27" s="1" t="s">
        <v>116</v>
      </c>
      <c r="H27" s="55"/>
      <c r="I27" s="56"/>
      <c r="J27" s="56"/>
      <c r="K27" s="56"/>
      <c r="L27" s="56"/>
      <c r="M27" s="56"/>
      <c r="N27" s="56"/>
      <c r="O27" s="56"/>
      <c r="P27" s="56"/>
      <c r="Q27" s="56"/>
      <c r="R27" s="56"/>
      <c r="S27" s="56"/>
      <c r="T27" s="56"/>
      <c r="U27" s="56"/>
      <c r="V27" s="56"/>
      <c r="W27" s="56"/>
      <c r="X27" s="56"/>
      <c r="Y27" s="56"/>
      <c r="Z27" s="56"/>
      <c r="AA27" s="56"/>
      <c r="AB27" s="56"/>
      <c r="AC27" s="56"/>
      <c r="AD27" s="56"/>
      <c r="AE27" s="12"/>
    </row>
    <row r="28" spans="1:43" ht="15.75" customHeight="1">
      <c r="H28" s="57"/>
    </row>
    <row r="29" spans="1:43" ht="15.75" customHeight="1">
      <c r="H29" s="57"/>
      <c r="I29" s="179" t="s">
        <v>117</v>
      </c>
      <c r="J29" s="179"/>
      <c r="K29" s="179"/>
      <c r="L29" s="179"/>
    </row>
    <row r="30" spans="1:43" ht="15.75" customHeight="1">
      <c r="H30" s="57"/>
      <c r="I30" s="26"/>
      <c r="J30" s="27" t="s">
        <v>118</v>
      </c>
      <c r="K30" s="27"/>
      <c r="L30" s="27"/>
    </row>
    <row r="31" spans="1:43" ht="39" customHeight="1">
      <c r="H31" s="57"/>
      <c r="I31" s="28"/>
      <c r="J31" s="27" t="s">
        <v>119</v>
      </c>
      <c r="K31" s="27"/>
      <c r="L31" s="27"/>
    </row>
    <row r="32" spans="1:43" ht="30" customHeight="1">
      <c r="H32" s="57"/>
      <c r="I32" s="29"/>
      <c r="J32" s="27" t="s">
        <v>120</v>
      </c>
      <c r="K32" s="27"/>
      <c r="L32" s="27"/>
    </row>
    <row r="33" spans="2:13" ht="30" customHeight="1">
      <c r="H33" s="57"/>
      <c r="I33" s="27"/>
      <c r="J33" s="27"/>
      <c r="K33" s="27"/>
      <c r="L33" s="27"/>
    </row>
    <row r="34" spans="2:13" ht="30" customHeight="1">
      <c r="B34" s="180" t="s">
        <v>121</v>
      </c>
      <c r="C34" s="180"/>
      <c r="D34" s="180"/>
      <c r="E34" s="180"/>
      <c r="F34" s="180"/>
      <c r="G34" s="180"/>
      <c r="H34" s="180"/>
      <c r="I34" s="180"/>
      <c r="J34" s="180"/>
      <c r="K34" s="180"/>
      <c r="L34" s="180"/>
      <c r="M34" s="181"/>
    </row>
    <row r="35" spans="2:13" ht="30" customHeight="1">
      <c r="B35" s="182" t="s">
        <v>122</v>
      </c>
      <c r="C35" s="182"/>
      <c r="D35" s="182"/>
      <c r="E35" s="182"/>
      <c r="F35" s="182"/>
      <c r="G35" s="183"/>
      <c r="H35" s="184" t="s">
        <v>123</v>
      </c>
      <c r="I35" s="182"/>
      <c r="J35" s="182"/>
      <c r="K35" s="182"/>
      <c r="L35" s="182"/>
      <c r="M35" s="183"/>
    </row>
    <row r="36" spans="2:13" ht="30" customHeight="1">
      <c r="B36" s="173"/>
      <c r="C36" s="174"/>
      <c r="D36" s="174"/>
      <c r="E36" s="174"/>
      <c r="F36" s="174"/>
      <c r="G36" s="175"/>
      <c r="H36" s="173"/>
      <c r="I36" s="174"/>
      <c r="J36" s="174"/>
      <c r="K36" s="174"/>
      <c r="L36" s="174"/>
      <c r="M36" s="175"/>
    </row>
    <row r="37" spans="2:13" ht="30" customHeight="1">
      <c r="B37" s="176"/>
      <c r="C37" s="177"/>
      <c r="D37" s="177"/>
      <c r="E37" s="177"/>
      <c r="F37" s="177"/>
      <c r="G37" s="178"/>
      <c r="H37" s="176"/>
      <c r="I37" s="177"/>
      <c r="J37" s="177"/>
      <c r="K37" s="177"/>
      <c r="L37" s="177"/>
      <c r="M37" s="178"/>
    </row>
  </sheetData>
  <mergeCells count="71">
    <mergeCell ref="B36:G37"/>
    <mergeCell ref="H36:M37"/>
    <mergeCell ref="AE25:AE26"/>
    <mergeCell ref="I29:L29"/>
    <mergeCell ref="B34:M34"/>
    <mergeCell ref="B35:G35"/>
    <mergeCell ref="H35:M35"/>
    <mergeCell ref="C25:C26"/>
    <mergeCell ref="D25:D26"/>
    <mergeCell ref="E25:E26"/>
    <mergeCell ref="F25:F26"/>
    <mergeCell ref="G25:G26"/>
    <mergeCell ref="G22:G23"/>
    <mergeCell ref="C22:C23"/>
    <mergeCell ref="A24:AE24"/>
    <mergeCell ref="A25:A26"/>
    <mergeCell ref="B25:B26"/>
    <mergeCell ref="A22:A23"/>
    <mergeCell ref="B22:B23"/>
    <mergeCell ref="D22:D23"/>
    <mergeCell ref="E22:E23"/>
    <mergeCell ref="F22:F23"/>
    <mergeCell ref="A19:A20"/>
    <mergeCell ref="B19:B20"/>
    <mergeCell ref="D19:D20"/>
    <mergeCell ref="AE22:AE23"/>
    <mergeCell ref="A16:A17"/>
    <mergeCell ref="B16:B17"/>
    <mergeCell ref="D16:D17"/>
    <mergeCell ref="E16:E17"/>
    <mergeCell ref="F16:F17"/>
    <mergeCell ref="G16:G17"/>
    <mergeCell ref="C16:C17"/>
    <mergeCell ref="C19:C20"/>
    <mergeCell ref="A18:AE18"/>
    <mergeCell ref="E19:E20"/>
    <mergeCell ref="F19:F20"/>
    <mergeCell ref="AE16:AE17"/>
    <mergeCell ref="AE19:AE20"/>
    <mergeCell ref="B13:B14"/>
    <mergeCell ref="D13:D14"/>
    <mergeCell ref="E13:E14"/>
    <mergeCell ref="F13:F14"/>
    <mergeCell ref="G13:G14"/>
    <mergeCell ref="G19:G20"/>
    <mergeCell ref="C10:C11"/>
    <mergeCell ref="C13:C14"/>
    <mergeCell ref="A12:AE12"/>
    <mergeCell ref="A15:AE15"/>
    <mergeCell ref="AE10:AE11"/>
    <mergeCell ref="AE13:AE14"/>
    <mergeCell ref="A13:A14"/>
    <mergeCell ref="A10:A11"/>
    <mergeCell ref="B10:B11"/>
    <mergeCell ref="D10:D11"/>
    <mergeCell ref="E10:E11"/>
    <mergeCell ref="F10:F11"/>
    <mergeCell ref="G10:G11"/>
    <mergeCell ref="A1:AE1"/>
    <mergeCell ref="F2:G2"/>
    <mergeCell ref="X2:AE2"/>
    <mergeCell ref="A6:A9"/>
    <mergeCell ref="B6:H6"/>
    <mergeCell ref="AE6:AE9"/>
    <mergeCell ref="B7:D7"/>
    <mergeCell ref="E7:H7"/>
    <mergeCell ref="A4:AE4"/>
    <mergeCell ref="A5:AE5"/>
    <mergeCell ref="I6:X6"/>
    <mergeCell ref="I7:X7"/>
    <mergeCell ref="B8:X8"/>
  </mergeCells>
  <phoneticPr fontId="29" type="noConversion"/>
  <conditionalFormatting sqref="I21:AD21">
    <cfRule type="colorScale" priority="640">
      <colorScale>
        <cfvo type="min"/>
        <cfvo type="percentile" val="50"/>
        <cfvo type="max"/>
        <color rgb="FFE98BD7"/>
        <color rgb="FFD5007F"/>
        <color rgb="FF950054"/>
      </colorScale>
    </cfRule>
  </conditionalFormatting>
  <conditionalFormatting sqref="AE10">
    <cfRule type="cellIs" dxfId="1275" priority="31" operator="greaterThan">
      <formula>95%</formula>
    </cfRule>
    <cfRule type="cellIs" dxfId="1274" priority="32" operator="greaterThanOrEqual">
      <formula>90%</formula>
    </cfRule>
    <cfRule type="cellIs" dxfId="1273" priority="33" operator="lessThan">
      <formula>89.99%</formula>
    </cfRule>
  </conditionalFormatting>
  <conditionalFormatting sqref="AE13">
    <cfRule type="cellIs" dxfId="1272" priority="13" operator="greaterThan">
      <formula>95%</formula>
    </cfRule>
    <cfRule type="cellIs" dxfId="1271" priority="14" operator="greaterThanOrEqual">
      <formula>90%</formula>
    </cfRule>
    <cfRule type="cellIs" dxfId="1270" priority="15" operator="lessThan">
      <formula>89.99%</formula>
    </cfRule>
  </conditionalFormatting>
  <conditionalFormatting sqref="AE16">
    <cfRule type="cellIs" dxfId="1269" priority="10" operator="greaterThan">
      <formula>95%</formula>
    </cfRule>
    <cfRule type="cellIs" dxfId="1268" priority="11" operator="greaterThanOrEqual">
      <formula>90%</formula>
    </cfRule>
    <cfRule type="cellIs" dxfId="1267" priority="12" operator="lessThan">
      <formula>89.99%</formula>
    </cfRule>
  </conditionalFormatting>
  <conditionalFormatting sqref="AE19">
    <cfRule type="cellIs" dxfId="1266" priority="7" operator="greaterThan">
      <formula>95%</formula>
    </cfRule>
    <cfRule type="cellIs" dxfId="1265" priority="8" operator="greaterThanOrEqual">
      <formula>90%</formula>
    </cfRule>
    <cfRule type="cellIs" dxfId="1264" priority="9" operator="lessThan">
      <formula>89.99%</formula>
    </cfRule>
  </conditionalFormatting>
  <conditionalFormatting sqref="AE22">
    <cfRule type="cellIs" dxfId="1263" priority="4" operator="greaterThanOrEqual">
      <formula>100%</formula>
    </cfRule>
    <cfRule type="cellIs" dxfId="1262" priority="6" operator="lessThan">
      <formula>99.99%</formula>
    </cfRule>
  </conditionalFormatting>
  <conditionalFormatting sqref="AE25">
    <cfRule type="cellIs" dxfId="1261" priority="1" operator="greaterThan">
      <formula>95%</formula>
    </cfRule>
    <cfRule type="cellIs" dxfId="1260" priority="2" operator="greaterThanOrEqual">
      <formula>90%</formula>
    </cfRule>
    <cfRule type="cellIs" dxfId="1259" priority="3" operator="lessThan">
      <formula>89.99%</formula>
    </cfRule>
  </conditionalFormatting>
  <dataValidations disablePrompts="1" count="1">
    <dataValidation showDropDown="1" showInputMessage="1" showErrorMessage="1" sqref="C21 G19:G23 G10:G11 G16:G17 G13:G14 G25:G26" xr:uid="{FAE7CA44-2DFC-4B72-99E8-4450B5E2E9D1}"/>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63415C-8C33-4D11-B4AD-0BF320CDC66F}">
  <sheetPr>
    <tabColor rgb="FF00B0F0"/>
  </sheetPr>
  <dimension ref="A1:AQ37"/>
  <sheetViews>
    <sheetView showGridLines="0" topLeftCell="N19" zoomScale="70" zoomScaleNormal="70" workbookViewId="0">
      <selection activeCell="AB14" sqref="AB14"/>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0" width="10.7109375" style="1" customWidth="1"/>
    <col min="31" max="31" width="22.7109375" style="1" customWidth="1"/>
    <col min="32" max="16384" width="11.42578125" style="1"/>
  </cols>
  <sheetData>
    <row r="1" spans="1:43" ht="40.5" customHeight="1">
      <c r="A1" s="148" t="str">
        <f>'PANEL DE CONTROL DISTRITAL'!A1:Q1</f>
        <v>INSTITUTO NACIONAL ELECTORAL
SISTEMA DE GESTIÓN DE LA CALIDAD
ESTADO DE MÉXICO</v>
      </c>
      <c r="B1" s="148"/>
      <c r="C1" s="148"/>
      <c r="D1" s="148"/>
      <c r="E1" s="148"/>
      <c r="F1" s="148"/>
      <c r="G1" s="148"/>
      <c r="H1" s="148"/>
      <c r="I1" s="148"/>
      <c r="J1" s="148"/>
      <c r="K1" s="148"/>
      <c r="L1" s="148"/>
      <c r="M1" s="148"/>
      <c r="N1" s="148"/>
      <c r="O1" s="148"/>
      <c r="P1" s="148"/>
      <c r="Q1" s="148"/>
      <c r="R1" s="148"/>
      <c r="S1" s="148"/>
      <c r="T1" s="148"/>
      <c r="U1" s="148"/>
      <c r="V1" s="148"/>
      <c r="W1" s="148"/>
      <c r="X1" s="148"/>
      <c r="Y1" s="148"/>
      <c r="Z1" s="148"/>
      <c r="AA1" s="148"/>
      <c r="AB1" s="148"/>
      <c r="AC1" s="148"/>
      <c r="AD1" s="148"/>
      <c r="AE1" s="148"/>
    </row>
    <row r="2" spans="1:43" ht="33.75" customHeight="1">
      <c r="A2" s="11"/>
      <c r="B2" s="11"/>
      <c r="C2" s="11"/>
      <c r="D2" s="9" t="s">
        <v>89</v>
      </c>
      <c r="E2" s="9">
        <v>1</v>
      </c>
      <c r="F2" s="149" t="s">
        <v>90</v>
      </c>
      <c r="G2" s="149"/>
      <c r="H2" s="20">
        <v>150152</v>
      </c>
      <c r="I2" s="19"/>
      <c r="J2" s="19"/>
      <c r="K2" s="11"/>
      <c r="L2" s="11"/>
      <c r="M2" s="11"/>
      <c r="N2" s="11"/>
      <c r="O2" s="11"/>
      <c r="P2" s="11"/>
      <c r="Q2" s="11"/>
      <c r="R2" s="11"/>
      <c r="S2" s="11"/>
      <c r="T2" s="11"/>
      <c r="U2" s="11"/>
      <c r="V2" s="11"/>
      <c r="W2" s="11"/>
      <c r="X2" s="150" t="str">
        <f>'PANEL DE CONTROL DISTRITAL'!M2</f>
        <v>Fecha de corte: 22/01/2024</v>
      </c>
      <c r="Y2" s="150"/>
      <c r="Z2" s="150"/>
      <c r="AA2" s="150"/>
      <c r="AB2" s="150"/>
      <c r="AC2" s="150"/>
      <c r="AD2" s="150"/>
      <c r="AE2" s="150"/>
      <c r="AF2" s="15"/>
    </row>
    <row r="3" spans="1:43" ht="11.25" customHeight="1">
      <c r="A3" s="11"/>
      <c r="B3" s="6"/>
      <c r="C3" s="6"/>
      <c r="D3" s="6"/>
      <c r="E3" s="6"/>
      <c r="F3" s="6"/>
      <c r="G3" s="6"/>
      <c r="H3" s="6"/>
      <c r="I3" s="6"/>
      <c r="J3" s="6"/>
      <c r="K3" s="6"/>
      <c r="L3" s="6"/>
      <c r="M3" s="6"/>
      <c r="N3" s="6"/>
      <c r="O3" s="6"/>
      <c r="P3" s="6"/>
      <c r="Q3" s="6"/>
      <c r="R3" s="6"/>
      <c r="S3" s="6"/>
      <c r="T3" s="6"/>
      <c r="U3" s="6"/>
      <c r="V3" s="6"/>
      <c r="W3" s="6"/>
      <c r="X3" s="6"/>
      <c r="Y3" s="6"/>
      <c r="Z3" s="6"/>
      <c r="AA3" s="6"/>
      <c r="AB3" s="6"/>
      <c r="AC3" s="6"/>
      <c r="AD3" s="6"/>
    </row>
    <row r="4" spans="1:43" ht="30" customHeight="1">
      <c r="A4" s="154" t="s">
        <v>91</v>
      </c>
      <c r="B4" s="155"/>
      <c r="C4" s="155"/>
      <c r="D4" s="155"/>
      <c r="E4" s="155"/>
      <c r="F4" s="155"/>
      <c r="G4" s="155"/>
      <c r="H4" s="155"/>
      <c r="I4" s="155"/>
      <c r="J4" s="155"/>
      <c r="K4" s="155"/>
      <c r="L4" s="155"/>
      <c r="M4" s="155"/>
      <c r="N4" s="155"/>
      <c r="O4" s="155"/>
      <c r="P4" s="155"/>
      <c r="Q4" s="155"/>
      <c r="R4" s="155"/>
      <c r="S4" s="155"/>
      <c r="T4" s="155"/>
      <c r="U4" s="155"/>
      <c r="V4" s="155"/>
      <c r="W4" s="155"/>
      <c r="X4" s="155"/>
      <c r="Y4" s="155"/>
      <c r="Z4" s="155"/>
      <c r="AA4" s="155"/>
      <c r="AB4" s="155"/>
      <c r="AC4" s="155"/>
      <c r="AD4" s="155"/>
      <c r="AE4" s="156"/>
      <c r="AG4" s="18"/>
    </row>
    <row r="5" spans="1:43" ht="5.25" customHeight="1">
      <c r="A5" s="157"/>
      <c r="B5" s="158"/>
      <c r="C5" s="158"/>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9"/>
    </row>
    <row r="6" spans="1:43" ht="18" customHeight="1">
      <c r="A6" s="151" t="str">
        <f>'PANEL DE CONTROL DISTRITAL'!A6</f>
        <v>Número</v>
      </c>
      <c r="B6" s="152" t="str">
        <f>'PANEL DE CONTROL DISTRITAL'!B6</f>
        <v xml:space="preserve">PROCESOS SUSTANTIVOS E INDICADORES </v>
      </c>
      <c r="C6" s="152"/>
      <c r="D6" s="152"/>
      <c r="E6" s="152"/>
      <c r="F6" s="152"/>
      <c r="G6" s="152"/>
      <c r="H6" s="152"/>
      <c r="I6" s="160" t="s">
        <v>92</v>
      </c>
      <c r="J6" s="161"/>
      <c r="K6" s="161"/>
      <c r="L6" s="161"/>
      <c r="M6" s="161"/>
      <c r="N6" s="161"/>
      <c r="O6" s="161"/>
      <c r="P6" s="161"/>
      <c r="Q6" s="161"/>
      <c r="R6" s="161"/>
      <c r="S6" s="161"/>
      <c r="T6" s="161"/>
      <c r="U6" s="161"/>
      <c r="V6" s="161"/>
      <c r="W6" s="161"/>
      <c r="X6" s="161"/>
      <c r="Y6" s="85"/>
      <c r="Z6" s="85"/>
      <c r="AA6" s="85"/>
      <c r="AB6" s="85"/>
      <c r="AC6" s="85"/>
      <c r="AD6" s="85"/>
      <c r="AE6" s="153" t="s">
        <v>93</v>
      </c>
    </row>
    <row r="7" spans="1:43" ht="17.25" customHeight="1">
      <c r="A7" s="151"/>
      <c r="B7" s="152" t="str">
        <f>'PANEL DE CONTROL DISTRITAL'!B7</f>
        <v>DESCRIPCIÓN</v>
      </c>
      <c r="C7" s="152"/>
      <c r="D7" s="152"/>
      <c r="E7" s="152" t="str">
        <f>'PANEL DE CONTROL DISTRITAL'!E7</f>
        <v>MEDICIÓN</v>
      </c>
      <c r="F7" s="152"/>
      <c r="G7" s="152"/>
      <c r="H7" s="152"/>
      <c r="I7" s="162" t="str">
        <f>'PANEL DE CONTROL DISTRITAL'!A5</f>
        <v>CAMPAÑA ANUAL INTENSA 2023</v>
      </c>
      <c r="J7" s="163"/>
      <c r="K7" s="163"/>
      <c r="L7" s="163"/>
      <c r="M7" s="163"/>
      <c r="N7" s="163"/>
      <c r="O7" s="163"/>
      <c r="P7" s="163"/>
      <c r="Q7" s="163"/>
      <c r="R7" s="163"/>
      <c r="S7" s="163"/>
      <c r="T7" s="163"/>
      <c r="U7" s="163"/>
      <c r="V7" s="163"/>
      <c r="W7" s="163"/>
      <c r="X7" s="163"/>
      <c r="Y7" s="86"/>
      <c r="Z7" s="86"/>
      <c r="AA7" s="86"/>
      <c r="AB7" s="86"/>
      <c r="AC7" s="86"/>
      <c r="AD7" s="86"/>
      <c r="AE7" s="153"/>
    </row>
    <row r="8" spans="1:43" ht="5.25" customHeight="1">
      <c r="A8" s="151"/>
      <c r="B8" s="164"/>
      <c r="C8" s="165"/>
      <c r="D8" s="165"/>
      <c r="E8" s="165"/>
      <c r="F8" s="165"/>
      <c r="G8" s="165"/>
      <c r="H8" s="165"/>
      <c r="I8" s="165"/>
      <c r="J8" s="165"/>
      <c r="K8" s="165"/>
      <c r="L8" s="165"/>
      <c r="M8" s="165"/>
      <c r="N8" s="165"/>
      <c r="O8" s="165"/>
      <c r="P8" s="165"/>
      <c r="Q8" s="165"/>
      <c r="R8" s="165"/>
      <c r="S8" s="165"/>
      <c r="T8" s="165"/>
      <c r="U8" s="165"/>
      <c r="V8" s="165"/>
      <c r="W8" s="165"/>
      <c r="X8" s="165"/>
      <c r="Y8" s="87"/>
      <c r="Z8" s="87"/>
      <c r="AA8" s="87"/>
      <c r="AB8" s="87"/>
      <c r="AC8" s="87"/>
      <c r="AD8" s="87"/>
      <c r="AE8" s="153"/>
    </row>
    <row r="9" spans="1:43" s="2" customFormat="1" ht="29.25" customHeight="1" thickTop="1" thickBot="1">
      <c r="A9" s="151"/>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42" t="str">
        <f>'PANEL DE CONTROL DISTRITAL'!H8</f>
        <v>Nominativo</v>
      </c>
      <c r="I9" s="31" t="str">
        <f>'150151'!I9</f>
        <v>2023-37</v>
      </c>
      <c r="J9" s="31" t="str">
        <f>'150151'!J9</f>
        <v>2023-38</v>
      </c>
      <c r="K9" s="31" t="str">
        <f>'150151'!K9</f>
        <v>2023-39</v>
      </c>
      <c r="L9" s="31" t="str">
        <f>'150151'!L9</f>
        <v>2023-40</v>
      </c>
      <c r="M9" s="31" t="str">
        <f>'150151'!M9</f>
        <v>2023-41</v>
      </c>
      <c r="N9" s="31" t="str">
        <f>'150151'!N9</f>
        <v>2023-42</v>
      </c>
      <c r="O9" s="31" t="str">
        <f>'150151'!O9</f>
        <v>2023-43</v>
      </c>
      <c r="P9" s="31" t="str">
        <f>'150151'!P9</f>
        <v>2023-44</v>
      </c>
      <c r="Q9" s="31" t="str">
        <f>'150151'!Q9</f>
        <v>2023-45</v>
      </c>
      <c r="R9" s="31" t="str">
        <f>'150151'!R9</f>
        <v>2023-46</v>
      </c>
      <c r="S9" s="31" t="str">
        <f>'150151'!S9</f>
        <v>2023-47</v>
      </c>
      <c r="T9" s="31" t="str">
        <f>'150151'!T9</f>
        <v>2023-48</v>
      </c>
      <c r="U9" s="31" t="str">
        <f>'150151'!U9</f>
        <v>2023-49</v>
      </c>
      <c r="V9" s="31" t="str">
        <f>'150151'!V9</f>
        <v>2023-50</v>
      </c>
      <c r="W9" s="31" t="str">
        <f>'150151'!W9</f>
        <v>2023-51</v>
      </c>
      <c r="X9" s="31" t="str">
        <f>'150151'!X9</f>
        <v>2023-52</v>
      </c>
      <c r="Y9" s="31" t="s">
        <v>110</v>
      </c>
      <c r="Z9" s="31" t="s">
        <v>111</v>
      </c>
      <c r="AA9" s="31" t="s">
        <v>112</v>
      </c>
      <c r="AB9" s="31" t="s">
        <v>113</v>
      </c>
      <c r="AC9" s="31" t="s">
        <v>114</v>
      </c>
      <c r="AD9" s="31" t="s">
        <v>115</v>
      </c>
      <c r="AE9" s="153"/>
    </row>
    <row r="10" spans="1:43" s="2" customFormat="1" ht="50.1" customHeight="1" thickTop="1" thickBot="1">
      <c r="A10" s="167">
        <f>'PANEL DE CONTROL DISTRITAL'!A9</f>
        <v>1</v>
      </c>
      <c r="B10" s="169" t="str">
        <f>'PANEL DE CONTROL DISTRITAL'!B9</f>
        <v>ENTREVISTA</v>
      </c>
      <c r="C10" s="166" t="str">
        <f>'PANEL DE CONTROL DISTRITAL'!C9</f>
        <v xml:space="preserve"> Auxiliar de Atención Ciudadana</v>
      </c>
      <c r="D10" s="170" t="str">
        <f>'PANEL DE CONTROL DISTRITAL'!D9</f>
        <v>Efectividad de la entrevista =</v>
      </c>
      <c r="E10" s="166" t="str">
        <f>'PANEL DE CONTROL DISTRITAL'!E9</f>
        <v>(Número de trámites aplicados / (Número de fichas requisitadas - Notificaciones de improcedencia de trámite)) x 100</v>
      </c>
      <c r="F10" s="171" t="str">
        <f>'PANEL DE CONTROL DISTRITAL'!F9</f>
        <v>Semanal (remesa)</v>
      </c>
      <c r="G10" s="172">
        <f>'PANEL DE CONTROL DISTRITAL'!G9</f>
        <v>0.9</v>
      </c>
      <c r="H10" s="25" t="str">
        <f>'PANEL DE CONTROL DISTRITAL'!H9</f>
        <v>Número de trámites aplicados</v>
      </c>
      <c r="I10" s="23">
        <v>56</v>
      </c>
      <c r="J10" s="23">
        <v>345</v>
      </c>
      <c r="K10" s="23">
        <v>342</v>
      </c>
      <c r="L10" s="23">
        <v>301</v>
      </c>
      <c r="M10" s="23">
        <v>214</v>
      </c>
      <c r="N10" s="23">
        <v>204</v>
      </c>
      <c r="O10" s="23">
        <v>236</v>
      </c>
      <c r="P10" s="23">
        <v>205</v>
      </c>
      <c r="Q10" s="23">
        <v>232</v>
      </c>
      <c r="R10" s="23">
        <v>132</v>
      </c>
      <c r="S10" s="23">
        <v>207</v>
      </c>
      <c r="T10" s="23">
        <v>230</v>
      </c>
      <c r="U10" s="23">
        <v>276</v>
      </c>
      <c r="V10" s="23">
        <v>420</v>
      </c>
      <c r="W10" s="23">
        <v>440</v>
      </c>
      <c r="X10" s="23">
        <v>404</v>
      </c>
      <c r="Y10" s="23">
        <v>429</v>
      </c>
      <c r="Z10" s="23">
        <v>275</v>
      </c>
      <c r="AA10" s="23">
        <v>376</v>
      </c>
      <c r="AB10" s="23">
        <v>553</v>
      </c>
      <c r="AC10" s="23">
        <v>685</v>
      </c>
      <c r="AD10" s="23">
        <v>196</v>
      </c>
      <c r="AE10" s="185">
        <f>IFERROR(SUM(I10:AD10)/SUM(I11:AD11),0)</f>
        <v>1</v>
      </c>
    </row>
    <row r="11" spans="1:43" s="2" customFormat="1" ht="50.1" customHeight="1" thickTop="1" thickBot="1">
      <c r="A11" s="167"/>
      <c r="B11" s="169"/>
      <c r="C11" s="166"/>
      <c r="D11" s="170"/>
      <c r="E11" s="166"/>
      <c r="F11" s="171"/>
      <c r="G11" s="172"/>
      <c r="H11" s="25" t="str">
        <f>'PANEL DE CONTROL DISTRITAL'!H10</f>
        <v>Número de fichas requisitadas - Notificaciones de improcedencia de trámite</v>
      </c>
      <c r="I11" s="43">
        <v>56</v>
      </c>
      <c r="J11" s="43">
        <v>345</v>
      </c>
      <c r="K11" s="43">
        <v>342</v>
      </c>
      <c r="L11" s="43">
        <v>301</v>
      </c>
      <c r="M11" s="43">
        <v>214</v>
      </c>
      <c r="N11" s="43">
        <v>204</v>
      </c>
      <c r="O11" s="43">
        <v>236</v>
      </c>
      <c r="P11" s="43">
        <v>205</v>
      </c>
      <c r="Q11" s="43">
        <v>232</v>
      </c>
      <c r="R11" s="43">
        <v>132</v>
      </c>
      <c r="S11" s="43">
        <v>207</v>
      </c>
      <c r="T11" s="43">
        <v>230</v>
      </c>
      <c r="U11" s="43">
        <v>276</v>
      </c>
      <c r="V11" s="43">
        <v>420</v>
      </c>
      <c r="W11" s="43">
        <v>440</v>
      </c>
      <c r="X11" s="43">
        <v>404</v>
      </c>
      <c r="Y11" s="43">
        <v>429</v>
      </c>
      <c r="Z11" s="43">
        <v>275</v>
      </c>
      <c r="AA11" s="43">
        <v>376</v>
      </c>
      <c r="AB11" s="43">
        <v>553</v>
      </c>
      <c r="AC11" s="43">
        <v>685</v>
      </c>
      <c r="AD11" s="43">
        <v>196</v>
      </c>
      <c r="AE11" s="186"/>
    </row>
    <row r="12" spans="1:43" s="45" customFormat="1" ht="8.1" customHeight="1" thickTop="1" thickBot="1">
      <c r="A12" s="167"/>
      <c r="B12" s="167"/>
      <c r="C12" s="167"/>
      <c r="D12" s="167"/>
      <c r="E12" s="167"/>
      <c r="F12" s="167"/>
      <c r="G12" s="167"/>
      <c r="H12" s="167"/>
      <c r="I12" s="167"/>
      <c r="J12" s="167"/>
      <c r="K12" s="167"/>
      <c r="L12" s="167"/>
      <c r="M12" s="167"/>
      <c r="N12" s="167"/>
      <c r="O12" s="167"/>
      <c r="P12" s="167"/>
      <c r="Q12" s="167"/>
      <c r="R12" s="167"/>
      <c r="S12" s="167"/>
      <c r="T12" s="167"/>
      <c r="U12" s="167"/>
      <c r="V12" s="167"/>
      <c r="W12" s="167"/>
      <c r="X12" s="167"/>
      <c r="Y12" s="167"/>
      <c r="Z12" s="167"/>
      <c r="AA12" s="167"/>
      <c r="AB12" s="167"/>
      <c r="AC12" s="167"/>
      <c r="AD12" s="167"/>
      <c r="AE12" s="167"/>
      <c r="AF12" s="44"/>
      <c r="AG12" s="44"/>
      <c r="AH12" s="44"/>
      <c r="AI12" s="44"/>
      <c r="AJ12" s="44"/>
      <c r="AK12" s="44"/>
      <c r="AL12" s="44"/>
      <c r="AM12" s="44"/>
      <c r="AN12" s="44"/>
      <c r="AO12" s="44"/>
      <c r="AP12" s="44"/>
      <c r="AQ12" s="44"/>
    </row>
    <row r="13" spans="1:43" s="3" customFormat="1" ht="50.1" customHeight="1" thickTop="1" thickBot="1">
      <c r="A13" s="167">
        <f>'PANEL DE CONTROL DISTRITAL'!A12</f>
        <v>2</v>
      </c>
      <c r="B13" s="169" t="str">
        <f>'PANEL DE CONTROL DISTRITAL'!B12</f>
        <v>TRÁMITE</v>
      </c>
      <c r="C13" s="166" t="str">
        <f>'PANEL DE CONTROL DISTRITAL'!C12</f>
        <v>Operador de Equipo Tecnológico</v>
      </c>
      <c r="D13" s="170" t="str">
        <f>'PANEL DE CONTROL DISTRITAL'!D12</f>
        <v>Trámites exitosos efectivos=</v>
      </c>
      <c r="E13" s="166" t="str">
        <f>'PANEL DE CONTROL DISTRITAL'!E12</f>
        <v>(Número de trámites exitosos / Número de trámites aplicados) x 100</v>
      </c>
      <c r="F13" s="171" t="str">
        <f>'PANEL DE CONTROL DISTRITAL'!F12</f>
        <v>Semanal (remesa)</v>
      </c>
      <c r="G13" s="172">
        <f>'PANEL DE CONTROL DISTRITAL'!G12</f>
        <v>0.9</v>
      </c>
      <c r="H13" s="25" t="str">
        <f>'PANEL DE CONTROL DISTRITAL'!H12</f>
        <v>Número de trámites exitosos</v>
      </c>
      <c r="I13" s="23">
        <v>56</v>
      </c>
      <c r="J13" s="23">
        <v>345</v>
      </c>
      <c r="K13" s="23">
        <v>341</v>
      </c>
      <c r="L13" s="23">
        <v>301</v>
      </c>
      <c r="M13" s="23">
        <v>214</v>
      </c>
      <c r="N13" s="23">
        <v>204</v>
      </c>
      <c r="O13" s="23">
        <v>236</v>
      </c>
      <c r="P13" s="23">
        <v>205</v>
      </c>
      <c r="Q13" s="23">
        <v>232</v>
      </c>
      <c r="R13" s="23">
        <v>132</v>
      </c>
      <c r="S13" s="23">
        <v>206</v>
      </c>
      <c r="T13" s="23">
        <v>229</v>
      </c>
      <c r="U13" s="23">
        <v>276</v>
      </c>
      <c r="V13" s="23">
        <v>418</v>
      </c>
      <c r="W13" s="23">
        <v>440</v>
      </c>
      <c r="X13" s="23">
        <v>404</v>
      </c>
      <c r="Y13" s="23">
        <v>429</v>
      </c>
      <c r="Z13" s="23">
        <v>274</v>
      </c>
      <c r="AA13" s="23">
        <v>376</v>
      </c>
      <c r="AB13" s="23">
        <v>550</v>
      </c>
      <c r="AC13" s="23">
        <v>684</v>
      </c>
      <c r="AD13" s="23">
        <v>195</v>
      </c>
      <c r="AE13" s="168">
        <f>IFERROR(SUM(I13:AB13)/SUM(I14:AB14),0)</f>
        <v>0.99846860643185298</v>
      </c>
    </row>
    <row r="14" spans="1:43" s="3" customFormat="1" ht="50.1" customHeight="1" thickTop="1" thickBot="1">
      <c r="A14" s="167"/>
      <c r="B14" s="169"/>
      <c r="C14" s="166"/>
      <c r="D14" s="170"/>
      <c r="E14" s="166"/>
      <c r="F14" s="171"/>
      <c r="G14" s="172"/>
      <c r="H14" s="25" t="str">
        <f>'PANEL DE CONTROL DISTRITAL'!H13</f>
        <v>Número de trámites aplicados</v>
      </c>
      <c r="I14" s="43">
        <v>56</v>
      </c>
      <c r="J14" s="43">
        <v>345</v>
      </c>
      <c r="K14" s="43">
        <v>342</v>
      </c>
      <c r="L14" s="43">
        <v>301</v>
      </c>
      <c r="M14" s="43">
        <v>214</v>
      </c>
      <c r="N14" s="43">
        <v>204</v>
      </c>
      <c r="O14" s="43">
        <v>236</v>
      </c>
      <c r="P14" s="43">
        <v>205</v>
      </c>
      <c r="Q14" s="43">
        <v>232</v>
      </c>
      <c r="R14" s="43">
        <v>132</v>
      </c>
      <c r="S14" s="43">
        <v>207</v>
      </c>
      <c r="T14" s="43">
        <v>230</v>
      </c>
      <c r="U14" s="43">
        <v>276</v>
      </c>
      <c r="V14" s="43">
        <v>420</v>
      </c>
      <c r="W14" s="43">
        <v>440</v>
      </c>
      <c r="X14" s="43">
        <v>404</v>
      </c>
      <c r="Y14" s="43">
        <v>429</v>
      </c>
      <c r="Z14" s="43">
        <v>275</v>
      </c>
      <c r="AA14" s="43">
        <v>376</v>
      </c>
      <c r="AB14" s="43">
        <v>553</v>
      </c>
      <c r="AC14" s="43">
        <v>685</v>
      </c>
      <c r="AD14" s="43">
        <v>196</v>
      </c>
      <c r="AE14" s="168"/>
    </row>
    <row r="15" spans="1:43" s="45" customFormat="1" ht="8.1" customHeight="1" thickTop="1" thickBot="1">
      <c r="A15" s="167"/>
      <c r="B15" s="167"/>
      <c r="C15" s="167"/>
      <c r="D15" s="167"/>
      <c r="E15" s="167"/>
      <c r="F15" s="167"/>
      <c r="G15" s="167"/>
      <c r="H15" s="167"/>
      <c r="I15" s="167"/>
      <c r="J15" s="167"/>
      <c r="K15" s="167"/>
      <c r="L15" s="167"/>
      <c r="M15" s="167"/>
      <c r="N15" s="167"/>
      <c r="O15" s="167"/>
      <c r="P15" s="167"/>
      <c r="Q15" s="167"/>
      <c r="R15" s="167"/>
      <c r="S15" s="167"/>
      <c r="T15" s="167"/>
      <c r="U15" s="167"/>
      <c r="V15" s="167"/>
      <c r="W15" s="167"/>
      <c r="X15" s="167"/>
      <c r="Y15" s="167"/>
      <c r="Z15" s="167"/>
      <c r="AA15" s="167"/>
      <c r="AB15" s="167"/>
      <c r="AC15" s="167"/>
      <c r="AD15" s="167"/>
      <c r="AE15" s="167"/>
      <c r="AF15" s="44"/>
      <c r="AG15" s="44"/>
      <c r="AH15" s="44"/>
      <c r="AI15" s="44"/>
      <c r="AJ15" s="44"/>
      <c r="AK15" s="44"/>
      <c r="AL15" s="44"/>
      <c r="AM15" s="44"/>
      <c r="AN15" s="44"/>
      <c r="AO15" s="44"/>
      <c r="AP15" s="44"/>
      <c r="AQ15" s="44"/>
    </row>
    <row r="16" spans="1:43" s="3" customFormat="1" ht="50.1" customHeight="1" thickTop="1" thickBot="1">
      <c r="A16" s="167">
        <f>'PANEL DE CONTROL DISTRITAL'!A15</f>
        <v>3</v>
      </c>
      <c r="B16" s="169" t="str">
        <f>'PANEL DE CONTROL DISTRITAL'!B15</f>
        <v>TRANSFERENCIA</v>
      </c>
      <c r="C16" s="166" t="str">
        <f>'PANEL DE CONTROL DISTRITAL'!C15</f>
        <v>Responsable de Módulo</v>
      </c>
      <c r="D16" s="170" t="str">
        <f>'PANEL DE CONTROL DISTRITAL'!D15</f>
        <v xml:space="preserve">Transacciones exitosas = </v>
      </c>
      <c r="E16" s="166" t="str">
        <f>'PANEL DE CONTROL DISTRITAL'!E15</f>
        <v>(Número de Archivos de Transacción aceptados /Total de Archivos de Transacción procesados) x100</v>
      </c>
      <c r="F16" s="171" t="str">
        <f>'PANEL DE CONTROL DISTRITAL'!F15</f>
        <v>Semanal (remesa)</v>
      </c>
      <c r="G16" s="172">
        <f>'PANEL DE CONTROL DISTRITAL'!G15</f>
        <v>0.9</v>
      </c>
      <c r="H16" s="25" t="str">
        <f>'PANEL DE CONTROL DISTRITAL'!H15</f>
        <v>Número de Archivos de Transacción aceptados</v>
      </c>
      <c r="I16" s="23">
        <v>56</v>
      </c>
      <c r="J16" s="23">
        <v>345</v>
      </c>
      <c r="K16" s="23">
        <v>342</v>
      </c>
      <c r="L16" s="23">
        <v>301</v>
      </c>
      <c r="M16" s="23">
        <v>214</v>
      </c>
      <c r="N16" s="23">
        <v>204</v>
      </c>
      <c r="O16" s="23">
        <v>236</v>
      </c>
      <c r="P16" s="23">
        <v>205</v>
      </c>
      <c r="Q16" s="23">
        <v>232</v>
      </c>
      <c r="R16" s="23">
        <v>132</v>
      </c>
      <c r="S16" s="23">
        <v>207</v>
      </c>
      <c r="T16" s="23">
        <v>230</v>
      </c>
      <c r="U16" s="23">
        <v>276</v>
      </c>
      <c r="V16" s="23">
        <v>420</v>
      </c>
      <c r="W16" s="23">
        <v>440</v>
      </c>
      <c r="X16" s="23">
        <v>404</v>
      </c>
      <c r="Y16" s="23">
        <v>429</v>
      </c>
      <c r="Z16" s="23">
        <v>275</v>
      </c>
      <c r="AA16" s="23">
        <v>376</v>
      </c>
      <c r="AB16" s="23">
        <v>553</v>
      </c>
      <c r="AC16" s="23">
        <v>685</v>
      </c>
      <c r="AD16" s="23">
        <v>196</v>
      </c>
      <c r="AE16" s="168">
        <f>IFERROR(SUM(I16:AD16)/SUM(I17:AD17),0)</f>
        <v>1</v>
      </c>
    </row>
    <row r="17" spans="1:43" s="3" customFormat="1" ht="50.1" customHeight="1" thickTop="1" thickBot="1">
      <c r="A17" s="167"/>
      <c r="B17" s="169"/>
      <c r="C17" s="166"/>
      <c r="D17" s="170"/>
      <c r="E17" s="166"/>
      <c r="F17" s="171"/>
      <c r="G17" s="172"/>
      <c r="H17" s="25" t="str">
        <f>'PANEL DE CONTROL DISTRITAL'!H16</f>
        <v>Total de Archivos de Transacción procesados</v>
      </c>
      <c r="I17" s="43">
        <v>56</v>
      </c>
      <c r="J17" s="43">
        <v>345</v>
      </c>
      <c r="K17" s="43">
        <v>342</v>
      </c>
      <c r="L17" s="43">
        <v>301</v>
      </c>
      <c r="M17" s="43">
        <v>214</v>
      </c>
      <c r="N17" s="43">
        <v>204</v>
      </c>
      <c r="O17" s="43">
        <v>236</v>
      </c>
      <c r="P17" s="43">
        <v>205</v>
      </c>
      <c r="Q17" s="43">
        <v>232</v>
      </c>
      <c r="R17" s="43">
        <v>132</v>
      </c>
      <c r="S17" s="43">
        <v>207</v>
      </c>
      <c r="T17" s="43">
        <v>230</v>
      </c>
      <c r="U17" s="43">
        <v>276</v>
      </c>
      <c r="V17" s="43">
        <v>420</v>
      </c>
      <c r="W17" s="43">
        <v>440</v>
      </c>
      <c r="X17" s="43">
        <v>404</v>
      </c>
      <c r="Y17" s="43">
        <v>429</v>
      </c>
      <c r="Z17" s="43">
        <v>275</v>
      </c>
      <c r="AA17" s="43">
        <v>376</v>
      </c>
      <c r="AB17" s="43">
        <v>553</v>
      </c>
      <c r="AC17" s="43">
        <v>685</v>
      </c>
      <c r="AD17" s="43">
        <v>196</v>
      </c>
      <c r="AE17" s="168"/>
    </row>
    <row r="18" spans="1:43" s="45" customFormat="1" ht="8.1" customHeight="1" thickTop="1" thickBot="1">
      <c r="A18" s="167"/>
      <c r="B18" s="167"/>
      <c r="C18" s="167"/>
      <c r="D18" s="167"/>
      <c r="E18" s="167"/>
      <c r="F18" s="167"/>
      <c r="G18" s="167"/>
      <c r="H18" s="167"/>
      <c r="I18" s="167"/>
      <c r="J18" s="167"/>
      <c r="K18" s="167"/>
      <c r="L18" s="167"/>
      <c r="M18" s="167"/>
      <c r="N18" s="167"/>
      <c r="O18" s="167"/>
      <c r="P18" s="167"/>
      <c r="Q18" s="167"/>
      <c r="R18" s="167"/>
      <c r="S18" s="167"/>
      <c r="T18" s="167"/>
      <c r="U18" s="167"/>
      <c r="V18" s="167"/>
      <c r="W18" s="167"/>
      <c r="X18" s="167"/>
      <c r="Y18" s="167"/>
      <c r="Z18" s="167"/>
      <c r="AA18" s="167"/>
      <c r="AB18" s="167"/>
      <c r="AC18" s="167"/>
      <c r="AD18" s="167"/>
      <c r="AE18" s="167"/>
      <c r="AF18" s="44"/>
      <c r="AG18" s="44"/>
      <c r="AH18" s="44"/>
      <c r="AI18" s="44"/>
      <c r="AJ18" s="44"/>
      <c r="AK18" s="44"/>
      <c r="AL18" s="44"/>
      <c r="AM18" s="44"/>
      <c r="AN18" s="44"/>
      <c r="AO18" s="44"/>
      <c r="AP18" s="44"/>
      <c r="AQ18" s="44"/>
    </row>
    <row r="19" spans="1:43" s="3" customFormat="1" ht="50.1" customHeight="1" thickTop="1" thickBot="1">
      <c r="A19" s="167">
        <f>'PANEL DE CONTROL DISTRITAL'!A18</f>
        <v>4</v>
      </c>
      <c r="B19" s="169" t="str">
        <f>'PANEL DE CONTROL DISTRITAL'!B18</f>
        <v>CONCILIACIÓN</v>
      </c>
      <c r="C19" s="166" t="str">
        <f>'PANEL DE CONTROL DISTRITAL'!C18</f>
        <v>Responsable de Módulo</v>
      </c>
      <c r="D19" s="170" t="str">
        <f>'PANEL DE CONTROL DISTRITAL'!D18</f>
        <v xml:space="preserve">Credenciales disponibles para entrega = </v>
      </c>
      <c r="E19" s="166" t="str">
        <f>'PANEL DE CONTROL DISTRITAL'!E18</f>
        <v>((Credenciales recibidas - Credenciales inconsistentes) / Credenciales recibidas) x 100</v>
      </c>
      <c r="F19" s="171" t="str">
        <f>'PANEL DE CONTROL DISTRITAL'!F18</f>
        <v>Semanal (remesa)</v>
      </c>
      <c r="G19" s="172">
        <f>'PANEL DE CONTROL DISTRITAL'!G18</f>
        <v>0.9</v>
      </c>
      <c r="H19" s="25" t="str">
        <f>'PANEL DE CONTROL DISTRITAL'!H18</f>
        <v xml:space="preserve">Credenciales Recibidas - Credenciales inconsistentes </v>
      </c>
      <c r="I19" s="23">
        <v>0</v>
      </c>
      <c r="J19" s="23">
        <v>187</v>
      </c>
      <c r="K19" s="23">
        <v>351</v>
      </c>
      <c r="L19" s="23">
        <v>301</v>
      </c>
      <c r="M19" s="23">
        <v>305</v>
      </c>
      <c r="N19" s="23">
        <v>185</v>
      </c>
      <c r="O19" s="23">
        <v>247</v>
      </c>
      <c r="P19" s="23">
        <v>236</v>
      </c>
      <c r="Q19" s="23">
        <v>180</v>
      </c>
      <c r="R19" s="23">
        <v>179</v>
      </c>
      <c r="S19" s="23">
        <v>190</v>
      </c>
      <c r="T19" s="23">
        <v>229</v>
      </c>
      <c r="U19" s="23">
        <v>168</v>
      </c>
      <c r="V19" s="23">
        <v>227</v>
      </c>
      <c r="W19" s="23">
        <v>529</v>
      </c>
      <c r="X19" s="23">
        <v>417</v>
      </c>
      <c r="Y19" s="23">
        <v>329</v>
      </c>
      <c r="Z19" s="23">
        <v>289</v>
      </c>
      <c r="AA19" s="23">
        <v>331</v>
      </c>
      <c r="AB19" s="23">
        <v>696</v>
      </c>
      <c r="AC19" s="23">
        <v>336</v>
      </c>
      <c r="AD19" s="23">
        <v>0</v>
      </c>
      <c r="AE19" s="168">
        <f>IFERROR(SUM(I19:AD19)/SUM(I20:AD20),0)</f>
        <v>1</v>
      </c>
    </row>
    <row r="20" spans="1:43" s="3" customFormat="1" ht="50.1" customHeight="1" thickTop="1" thickBot="1">
      <c r="A20" s="167"/>
      <c r="B20" s="169"/>
      <c r="C20" s="166"/>
      <c r="D20" s="170"/>
      <c r="E20" s="166"/>
      <c r="F20" s="171"/>
      <c r="G20" s="172"/>
      <c r="H20" s="25" t="str">
        <f>'PANEL DE CONTROL DISTRITAL'!H19</f>
        <v>Credenciales recibidas</v>
      </c>
      <c r="I20" s="43">
        <v>0</v>
      </c>
      <c r="J20" s="43">
        <v>187</v>
      </c>
      <c r="K20" s="43">
        <v>351</v>
      </c>
      <c r="L20" s="43">
        <v>301</v>
      </c>
      <c r="M20" s="43">
        <v>305</v>
      </c>
      <c r="N20" s="43">
        <v>185</v>
      </c>
      <c r="O20" s="43">
        <v>247</v>
      </c>
      <c r="P20" s="43">
        <v>236</v>
      </c>
      <c r="Q20" s="43">
        <v>180</v>
      </c>
      <c r="R20" s="43">
        <v>179</v>
      </c>
      <c r="S20" s="43">
        <v>190</v>
      </c>
      <c r="T20" s="43">
        <v>229</v>
      </c>
      <c r="U20" s="43">
        <v>168</v>
      </c>
      <c r="V20" s="43">
        <v>227</v>
      </c>
      <c r="W20" s="43">
        <v>529</v>
      </c>
      <c r="X20" s="43">
        <v>417</v>
      </c>
      <c r="Y20" s="43">
        <v>329</v>
      </c>
      <c r="Z20" s="43">
        <v>289</v>
      </c>
      <c r="AA20" s="43">
        <v>331</v>
      </c>
      <c r="AB20" s="43">
        <v>696</v>
      </c>
      <c r="AC20" s="43">
        <v>336</v>
      </c>
      <c r="AD20" s="43">
        <v>0</v>
      </c>
      <c r="AE20" s="168"/>
    </row>
    <row r="21" spans="1:43" s="45" customFormat="1" ht="7.5" customHeight="1" thickTop="1" thickBot="1">
      <c r="A21" s="46"/>
      <c r="B21" s="47"/>
      <c r="C21" s="48"/>
      <c r="D21" s="49"/>
      <c r="E21" s="48"/>
      <c r="F21" s="50"/>
      <c r="G21" s="51"/>
      <c r="H21" s="52"/>
      <c r="I21" s="53"/>
      <c r="J21" s="53"/>
      <c r="K21" s="53"/>
      <c r="L21" s="53"/>
      <c r="M21" s="53"/>
      <c r="N21" s="53"/>
      <c r="O21" s="53"/>
      <c r="P21" s="53"/>
      <c r="Q21" s="53"/>
      <c r="R21" s="53"/>
      <c r="S21" s="53"/>
      <c r="T21" s="53"/>
      <c r="U21" s="53"/>
      <c r="V21" s="53"/>
      <c r="W21" s="53"/>
      <c r="X21" s="53"/>
      <c r="Y21" s="53"/>
      <c r="Z21" s="53"/>
      <c r="AA21" s="53"/>
      <c r="AB21" s="53"/>
      <c r="AC21" s="53"/>
      <c r="AD21" s="53"/>
      <c r="AE21" s="54"/>
      <c r="AF21" s="44"/>
      <c r="AG21" s="44"/>
      <c r="AH21" s="44"/>
      <c r="AI21" s="44"/>
      <c r="AJ21" s="44"/>
      <c r="AK21" s="44"/>
      <c r="AL21" s="44"/>
      <c r="AM21" s="44"/>
      <c r="AN21" s="44"/>
      <c r="AO21" s="44"/>
      <c r="AP21" s="44"/>
      <c r="AQ21" s="44"/>
    </row>
    <row r="22" spans="1:43" s="3" customFormat="1" ht="50.1" customHeight="1" thickTop="1" thickBot="1">
      <c r="A22" s="167">
        <f>'PANEL DE CONTROL DISTRITAL'!A21</f>
        <v>5</v>
      </c>
      <c r="B22" s="169" t="str">
        <f>'PANEL DE CONTROL DISTRITAL'!B21</f>
        <v>CONCILIACIÓN</v>
      </c>
      <c r="C22" s="166" t="str">
        <f>'PANEL DE CONTROL DISTRITAL'!C21</f>
        <v>Responsable de Módulo</v>
      </c>
      <c r="D22" s="170" t="str">
        <f>'PANEL DE CONTROL DISTRITAL'!D21</f>
        <v xml:space="preserve">Credenciales disponibles para entrega = </v>
      </c>
      <c r="E22" s="166" t="str">
        <f>'PANEL DE CONTROL DISTRITAL'!E21</f>
        <v>(Credenciales en resguardo / Credenciales totales en SIIRFE disponibles para entrega) x 100</v>
      </c>
      <c r="F22" s="171" t="str">
        <f>'PANEL DE CONTROL DISTRITAL'!F21</f>
        <v>Semanal (remesa)</v>
      </c>
      <c r="G22" s="172">
        <f>'PANEL DE CONTROL DISTRITAL'!G21</f>
        <v>1</v>
      </c>
      <c r="H22" s="25" t="str">
        <f>'PANEL DE CONTROL DISTRITAL'!H21</f>
        <v>Credenciales en resguardo</v>
      </c>
      <c r="I22" s="23">
        <v>445</v>
      </c>
      <c r="J22" s="23">
        <v>373</v>
      </c>
      <c r="K22" s="23">
        <v>716</v>
      </c>
      <c r="L22" s="23">
        <v>747</v>
      </c>
      <c r="M22" s="23">
        <v>626</v>
      </c>
      <c r="N22" s="23">
        <v>511</v>
      </c>
      <c r="O22" s="23">
        <v>589</v>
      </c>
      <c r="P22" s="23">
        <v>638</v>
      </c>
      <c r="Q22" s="23">
        <v>531</v>
      </c>
      <c r="R22" s="23">
        <v>509</v>
      </c>
      <c r="S22" s="23">
        <v>504</v>
      </c>
      <c r="T22" s="23">
        <v>536</v>
      </c>
      <c r="U22" s="23">
        <v>557</v>
      </c>
      <c r="V22" s="23">
        <v>513</v>
      </c>
      <c r="W22" s="23">
        <v>904</v>
      </c>
      <c r="X22" s="23">
        <v>982</v>
      </c>
      <c r="Y22" s="23">
        <v>693</v>
      </c>
      <c r="Z22" s="23">
        <v>604</v>
      </c>
      <c r="AA22" s="23">
        <v>635</v>
      </c>
      <c r="AB22" s="23">
        <v>1002</v>
      </c>
      <c r="AC22" s="23">
        <v>899</v>
      </c>
      <c r="AD22" s="23">
        <v>879</v>
      </c>
      <c r="AE22" s="168">
        <f>IFERROR(SUM(I22:AD22)/SUM(I23:AD23),0)</f>
        <v>1</v>
      </c>
    </row>
    <row r="23" spans="1:43" s="3" customFormat="1" ht="50.1" customHeight="1" thickTop="1" thickBot="1">
      <c r="A23" s="167"/>
      <c r="B23" s="169"/>
      <c r="C23" s="166"/>
      <c r="D23" s="170"/>
      <c r="E23" s="166"/>
      <c r="F23" s="171"/>
      <c r="G23" s="172"/>
      <c r="H23" s="25" t="str">
        <f>'PANEL DE CONTROL DISTRITAL'!H22</f>
        <v>Credenciales totales en SIIRFE disponibles para entrega</v>
      </c>
      <c r="I23" s="43">
        <v>445</v>
      </c>
      <c r="J23" s="43">
        <v>373</v>
      </c>
      <c r="K23" s="43">
        <v>716</v>
      </c>
      <c r="L23" s="43">
        <v>747</v>
      </c>
      <c r="M23" s="43">
        <v>626</v>
      </c>
      <c r="N23" s="43">
        <v>511</v>
      </c>
      <c r="O23" s="43">
        <v>589</v>
      </c>
      <c r="P23" s="43">
        <v>638</v>
      </c>
      <c r="Q23" s="43">
        <v>531</v>
      </c>
      <c r="R23" s="43">
        <v>509</v>
      </c>
      <c r="S23" s="43">
        <v>504</v>
      </c>
      <c r="T23" s="43">
        <v>536</v>
      </c>
      <c r="U23" s="43">
        <v>557</v>
      </c>
      <c r="V23" s="43">
        <v>513</v>
      </c>
      <c r="W23" s="43">
        <v>904</v>
      </c>
      <c r="X23" s="43">
        <v>982</v>
      </c>
      <c r="Y23" s="43">
        <v>693</v>
      </c>
      <c r="Z23" s="43">
        <v>604</v>
      </c>
      <c r="AA23" s="43">
        <v>635</v>
      </c>
      <c r="AB23" s="43">
        <v>1002</v>
      </c>
      <c r="AC23" s="43">
        <v>899</v>
      </c>
      <c r="AD23" s="43">
        <v>879</v>
      </c>
      <c r="AE23" s="168"/>
    </row>
    <row r="24" spans="1:43" s="4" customFormat="1" ht="7.5" customHeight="1" thickTop="1" thickBot="1">
      <c r="A24" s="167"/>
      <c r="B24" s="167"/>
      <c r="C24" s="167"/>
      <c r="D24" s="167"/>
      <c r="E24" s="167"/>
      <c r="F24" s="167"/>
      <c r="G24" s="167"/>
      <c r="H24" s="167"/>
      <c r="I24" s="167"/>
      <c r="J24" s="167"/>
      <c r="K24" s="167"/>
      <c r="L24" s="167"/>
      <c r="M24" s="167"/>
      <c r="N24" s="167"/>
      <c r="O24" s="167"/>
      <c r="P24" s="167"/>
      <c r="Q24" s="167"/>
      <c r="R24" s="167"/>
      <c r="S24" s="167"/>
      <c r="T24" s="167"/>
      <c r="U24" s="167"/>
      <c r="V24" s="167"/>
      <c r="W24" s="167"/>
      <c r="X24" s="167"/>
      <c r="Y24" s="167"/>
      <c r="Z24" s="167"/>
      <c r="AA24" s="167"/>
      <c r="AB24" s="167"/>
      <c r="AC24" s="167"/>
      <c r="AD24" s="167"/>
      <c r="AE24" s="167"/>
    </row>
    <row r="25" spans="1:43" ht="50.1" customHeight="1" thickTop="1" thickBot="1">
      <c r="A25" s="167">
        <f>'PANEL DE CONTROL DISTRITAL'!A24</f>
        <v>6</v>
      </c>
      <c r="B25" s="169" t="str">
        <f>'PANEL DE CONTROL DISTRITAL'!B24</f>
        <v>ENTREGA</v>
      </c>
      <c r="C25" s="166" t="str">
        <f>'PANEL DE CONTROL DISTRITAL'!C24</f>
        <v>Operador de Equipo Tecnológico</v>
      </c>
      <c r="D25" s="170" t="str">
        <f>'PANEL DE CONTROL DISTRITAL'!D24</f>
        <v xml:space="preserve">Efectividad de entrega de CPV en MAC = </v>
      </c>
      <c r="E25" s="166" t="str">
        <f>'PANEL DE CONTROL DISTRITAL'!E24</f>
        <v>(Total de credenciales entregadas / Total de credenciales solicitadas) x 100</v>
      </c>
      <c r="F25" s="171" t="str">
        <f>'PANEL DE CONTROL DISTRITAL'!F24</f>
        <v>Semanal (remesa)</v>
      </c>
      <c r="G25" s="172">
        <f>'PANEL DE CONTROL DISTRITAL'!G24</f>
        <v>0.9</v>
      </c>
      <c r="H25" s="25" t="str">
        <f>'PANEL DE CONTROL DISTRITAL'!H24</f>
        <v xml:space="preserve">Total de credenciales entregadas </v>
      </c>
      <c r="I25" s="23">
        <v>149</v>
      </c>
      <c r="J25" s="23">
        <v>259</v>
      </c>
      <c r="K25" s="23">
        <v>4</v>
      </c>
      <c r="L25" s="23">
        <v>270</v>
      </c>
      <c r="M25" s="23">
        <v>418</v>
      </c>
      <c r="N25" s="23">
        <v>287</v>
      </c>
      <c r="O25" s="23">
        <v>169</v>
      </c>
      <c r="P25" s="23">
        <v>187</v>
      </c>
      <c r="Q25" s="23">
        <v>287</v>
      </c>
      <c r="R25" s="23">
        <v>201</v>
      </c>
      <c r="S25" s="23">
        <v>192</v>
      </c>
      <c r="T25" s="23">
        <v>197</v>
      </c>
      <c r="U25" s="23">
        <v>147</v>
      </c>
      <c r="V25" s="23">
        <v>271</v>
      </c>
      <c r="W25" s="23">
        <v>138</v>
      </c>
      <c r="X25" s="23">
        <v>333</v>
      </c>
      <c r="Y25" s="23">
        <v>618</v>
      </c>
      <c r="Z25" s="23">
        <v>378</v>
      </c>
      <c r="AA25" s="23">
        <v>300</v>
      </c>
      <c r="AB25" s="23">
        <v>329</v>
      </c>
      <c r="AC25" s="23">
        <v>437</v>
      </c>
      <c r="AD25" s="23">
        <v>20</v>
      </c>
      <c r="AE25" s="168">
        <f>IFERROR(SUM(I25:AD25)/SUM(I26:AD26),0)</f>
        <v>0.99946371111905619</v>
      </c>
    </row>
    <row r="26" spans="1:43" ht="50.1" customHeight="1" thickTop="1" thickBot="1">
      <c r="A26" s="167"/>
      <c r="B26" s="169"/>
      <c r="C26" s="166"/>
      <c r="D26" s="170"/>
      <c r="E26" s="166"/>
      <c r="F26" s="171"/>
      <c r="G26" s="172"/>
      <c r="H26" s="25" t="str">
        <f>'PANEL DE CONTROL DISTRITAL'!H25</f>
        <v xml:space="preserve"> Total de credenciales solicitadas</v>
      </c>
      <c r="I26" s="43">
        <v>149</v>
      </c>
      <c r="J26" s="43">
        <v>259</v>
      </c>
      <c r="K26" s="43">
        <v>4</v>
      </c>
      <c r="L26" s="43">
        <v>270</v>
      </c>
      <c r="M26" s="43">
        <v>420</v>
      </c>
      <c r="N26" s="43">
        <v>287</v>
      </c>
      <c r="O26" s="43">
        <v>170</v>
      </c>
      <c r="P26" s="43">
        <v>187</v>
      </c>
      <c r="Q26" s="43">
        <v>287</v>
      </c>
      <c r="R26" s="43">
        <v>201</v>
      </c>
      <c r="S26" s="43">
        <v>192</v>
      </c>
      <c r="T26" s="43">
        <v>197</v>
      </c>
      <c r="U26" s="43">
        <v>147</v>
      </c>
      <c r="V26" s="43">
        <v>271</v>
      </c>
      <c r="W26" s="43">
        <v>138</v>
      </c>
      <c r="X26" s="43">
        <v>333</v>
      </c>
      <c r="Y26" s="43">
        <v>618</v>
      </c>
      <c r="Z26" s="43">
        <v>378</v>
      </c>
      <c r="AA26" s="43">
        <v>300</v>
      </c>
      <c r="AB26" s="43">
        <v>329</v>
      </c>
      <c r="AC26" s="43">
        <v>437</v>
      </c>
      <c r="AD26" s="43">
        <v>20</v>
      </c>
      <c r="AE26" s="168"/>
    </row>
    <row r="27" spans="1:43" ht="15.75" customHeight="1" thickTop="1">
      <c r="B27" s="1" t="s">
        <v>116</v>
      </c>
      <c r="H27" s="55"/>
      <c r="I27" s="56"/>
      <c r="J27" s="56"/>
      <c r="K27" s="56"/>
      <c r="L27" s="56"/>
      <c r="M27" s="56"/>
      <c r="N27" s="56"/>
      <c r="O27" s="56"/>
      <c r="P27" s="56"/>
      <c r="Q27" s="56"/>
      <c r="R27" s="56"/>
      <c r="S27" s="56"/>
      <c r="T27" s="56"/>
      <c r="U27" s="56"/>
      <c r="V27" s="56"/>
      <c r="W27" s="56"/>
      <c r="X27" s="56"/>
      <c r="Y27" s="56"/>
      <c r="Z27" s="56"/>
      <c r="AA27" s="56"/>
      <c r="AB27" s="56"/>
      <c r="AC27" s="56"/>
      <c r="AD27" s="56"/>
      <c r="AE27" s="12"/>
    </row>
    <row r="28" spans="1:43" ht="15.75" customHeight="1">
      <c r="H28" s="57"/>
    </row>
    <row r="29" spans="1:43" ht="15.75" customHeight="1">
      <c r="H29" s="57"/>
      <c r="I29" s="179" t="s">
        <v>117</v>
      </c>
      <c r="J29" s="179"/>
      <c r="K29" s="179"/>
      <c r="L29" s="179"/>
    </row>
    <row r="30" spans="1:43" ht="15.75" customHeight="1">
      <c r="H30" s="57"/>
      <c r="I30" s="26"/>
      <c r="J30" s="27" t="s">
        <v>118</v>
      </c>
      <c r="K30" s="27"/>
      <c r="L30" s="27"/>
    </row>
    <row r="31" spans="1:43" ht="39" customHeight="1">
      <c r="H31" s="57"/>
      <c r="I31" s="28"/>
      <c r="J31" s="27" t="s">
        <v>119</v>
      </c>
      <c r="K31" s="27"/>
      <c r="L31" s="27"/>
    </row>
    <row r="32" spans="1:43" ht="30" customHeight="1">
      <c r="H32" s="57"/>
      <c r="I32" s="29"/>
      <c r="J32" s="27" t="s">
        <v>120</v>
      </c>
      <c r="K32" s="27"/>
      <c r="L32" s="27"/>
    </row>
    <row r="33" spans="2:13" ht="30" customHeight="1">
      <c r="H33" s="57"/>
      <c r="I33" s="27"/>
      <c r="J33" s="27"/>
      <c r="K33" s="27"/>
      <c r="L33" s="27"/>
    </row>
    <row r="34" spans="2:13" ht="30" customHeight="1">
      <c r="B34" s="180" t="s">
        <v>121</v>
      </c>
      <c r="C34" s="180"/>
      <c r="D34" s="180"/>
      <c r="E34" s="180"/>
      <c r="F34" s="180"/>
      <c r="G34" s="180"/>
      <c r="H34" s="180"/>
      <c r="I34" s="180"/>
      <c r="J34" s="180"/>
      <c r="K34" s="180"/>
      <c r="L34" s="180"/>
      <c r="M34" s="181"/>
    </row>
    <row r="35" spans="2:13" ht="30" customHeight="1">
      <c r="B35" s="182" t="s">
        <v>122</v>
      </c>
      <c r="C35" s="182"/>
      <c r="D35" s="182"/>
      <c r="E35" s="182"/>
      <c r="F35" s="182"/>
      <c r="G35" s="183"/>
      <c r="H35" s="184" t="s">
        <v>123</v>
      </c>
      <c r="I35" s="182"/>
      <c r="J35" s="182"/>
      <c r="K35" s="182"/>
      <c r="L35" s="182"/>
      <c r="M35" s="183"/>
    </row>
    <row r="36" spans="2:13" ht="30" customHeight="1">
      <c r="B36" s="173"/>
      <c r="C36" s="174"/>
      <c r="D36" s="174"/>
      <c r="E36" s="174"/>
      <c r="F36" s="174"/>
      <c r="G36" s="175"/>
      <c r="H36" s="173"/>
      <c r="I36" s="174"/>
      <c r="J36" s="174"/>
      <c r="K36" s="174"/>
      <c r="L36" s="174"/>
      <c r="M36" s="175"/>
    </row>
    <row r="37" spans="2:13" ht="30" customHeight="1">
      <c r="B37" s="176"/>
      <c r="C37" s="177"/>
      <c r="D37" s="177"/>
      <c r="E37" s="177"/>
      <c r="F37" s="177"/>
      <c r="G37" s="178"/>
      <c r="H37" s="176"/>
      <c r="I37" s="177"/>
      <c r="J37" s="177"/>
      <c r="K37" s="177"/>
      <c r="L37" s="177"/>
      <c r="M37" s="178"/>
    </row>
  </sheetData>
  <mergeCells count="71">
    <mergeCell ref="AE25:AE26"/>
    <mergeCell ref="I29:L29"/>
    <mergeCell ref="B34:M34"/>
    <mergeCell ref="B35:G35"/>
    <mergeCell ref="H35:M35"/>
    <mergeCell ref="B36:G37"/>
    <mergeCell ref="H36:M37"/>
    <mergeCell ref="G22:G23"/>
    <mergeCell ref="AE22:AE23"/>
    <mergeCell ref="A24:AE24"/>
    <mergeCell ref="A25:A26"/>
    <mergeCell ref="B25:B26"/>
    <mergeCell ref="C25:C26"/>
    <mergeCell ref="D25:D26"/>
    <mergeCell ref="E25:E26"/>
    <mergeCell ref="F25:F26"/>
    <mergeCell ref="G25:G26"/>
    <mergeCell ref="A22:A23"/>
    <mergeCell ref="B22:B23"/>
    <mergeCell ref="C22:C23"/>
    <mergeCell ref="D22:D23"/>
    <mergeCell ref="E22:E23"/>
    <mergeCell ref="F22:F23"/>
    <mergeCell ref="A18:AE18"/>
    <mergeCell ref="A19:A20"/>
    <mergeCell ref="B19:B20"/>
    <mergeCell ref="C19:C20"/>
    <mergeCell ref="D19:D20"/>
    <mergeCell ref="E19:E20"/>
    <mergeCell ref="F19:F20"/>
    <mergeCell ref="G19:G20"/>
    <mergeCell ref="AE19:AE20"/>
    <mergeCell ref="A15:AE15"/>
    <mergeCell ref="A16:A17"/>
    <mergeCell ref="B16:B17"/>
    <mergeCell ref="C16:C17"/>
    <mergeCell ref="D16:D17"/>
    <mergeCell ref="E16:E17"/>
    <mergeCell ref="F16:F17"/>
    <mergeCell ref="G16:G17"/>
    <mergeCell ref="AE16:AE17"/>
    <mergeCell ref="A10:A11"/>
    <mergeCell ref="B10:B11"/>
    <mergeCell ref="C10:C11"/>
    <mergeCell ref="D10:D11"/>
    <mergeCell ref="E10:E11"/>
    <mergeCell ref="A12:AE12"/>
    <mergeCell ref="A13:A14"/>
    <mergeCell ref="B13:B14"/>
    <mergeCell ref="C13:C14"/>
    <mergeCell ref="D13:D14"/>
    <mergeCell ref="E13:E14"/>
    <mergeCell ref="F13:F14"/>
    <mergeCell ref="G13:G14"/>
    <mergeCell ref="AE13:AE14"/>
    <mergeCell ref="AE10:AE11"/>
    <mergeCell ref="F10:F11"/>
    <mergeCell ref="AE6:AE9"/>
    <mergeCell ref="B7:D7"/>
    <mergeCell ref="A1:AE1"/>
    <mergeCell ref="F2:G2"/>
    <mergeCell ref="X2:AE2"/>
    <mergeCell ref="A4:AE4"/>
    <mergeCell ref="A5:AE5"/>
    <mergeCell ref="E7:H7"/>
    <mergeCell ref="I7:X7"/>
    <mergeCell ref="B8:X8"/>
    <mergeCell ref="A6:A9"/>
    <mergeCell ref="B6:H6"/>
    <mergeCell ref="I6:X6"/>
    <mergeCell ref="G10:G11"/>
  </mergeCells>
  <conditionalFormatting sqref="I21:AD21">
    <cfRule type="colorScale" priority="641">
      <colorScale>
        <cfvo type="min"/>
        <cfvo type="percentile" val="50"/>
        <cfvo type="max"/>
        <color rgb="FFE98BD7"/>
        <color rgb="FFD5007F"/>
        <color rgb="FF950054"/>
      </colorScale>
    </cfRule>
  </conditionalFormatting>
  <conditionalFormatting sqref="AE10">
    <cfRule type="cellIs" dxfId="1258" priority="15" operator="greaterThan">
      <formula>95%</formula>
    </cfRule>
    <cfRule type="cellIs" dxfId="1257" priority="16" operator="greaterThanOrEqual">
      <formula>90%</formula>
    </cfRule>
    <cfRule type="cellIs" dxfId="1256" priority="17" operator="lessThan">
      <formula>89.99%</formula>
    </cfRule>
  </conditionalFormatting>
  <conditionalFormatting sqref="AE13">
    <cfRule type="cellIs" dxfId="1255" priority="12" operator="greaterThan">
      <formula>95%</formula>
    </cfRule>
    <cfRule type="cellIs" dxfId="1254" priority="13" operator="greaterThanOrEqual">
      <formula>90%</formula>
    </cfRule>
    <cfRule type="cellIs" dxfId="1253" priority="14" operator="lessThan">
      <formula>89.99%</formula>
    </cfRule>
  </conditionalFormatting>
  <conditionalFormatting sqref="AE16">
    <cfRule type="cellIs" dxfId="1252" priority="9" operator="greaterThan">
      <formula>95%</formula>
    </cfRule>
    <cfRule type="cellIs" dxfId="1251" priority="10" operator="greaterThanOrEqual">
      <formula>90%</formula>
    </cfRule>
    <cfRule type="cellIs" dxfId="1250" priority="11" operator="lessThan">
      <formula>89.99%</formula>
    </cfRule>
  </conditionalFormatting>
  <conditionalFormatting sqref="AE19">
    <cfRule type="cellIs" dxfId="1249" priority="6" operator="greaterThan">
      <formula>95%</formula>
    </cfRule>
    <cfRule type="cellIs" dxfId="1248" priority="7" operator="greaterThanOrEqual">
      <formula>90%</formula>
    </cfRule>
    <cfRule type="cellIs" dxfId="1247" priority="8" operator="lessThan">
      <formula>89.99%</formula>
    </cfRule>
  </conditionalFormatting>
  <conditionalFormatting sqref="AE22">
    <cfRule type="cellIs" dxfId="1246" priority="4" operator="greaterThanOrEqual">
      <formula>100%</formula>
    </cfRule>
    <cfRule type="cellIs" dxfId="1245" priority="5" operator="lessThan">
      <formula>99.99%</formula>
    </cfRule>
  </conditionalFormatting>
  <conditionalFormatting sqref="AE25">
    <cfRule type="cellIs" dxfId="1244" priority="1" operator="greaterThan">
      <formula>95%</formula>
    </cfRule>
    <cfRule type="cellIs" dxfId="1243" priority="2" operator="greaterThanOrEqual">
      <formula>90%</formula>
    </cfRule>
    <cfRule type="cellIs" dxfId="1242" priority="3" operator="lessThan">
      <formula>89.99%</formula>
    </cfRule>
  </conditionalFormatting>
  <dataValidations count="1">
    <dataValidation showDropDown="1" showInputMessage="1" showErrorMessage="1" sqref="C21 G19:G23 G10:G11 G16:G17 G13:G14 G25:G26" xr:uid="{2DDABF81-C7B0-4E60-B2EF-4551495B2CEE}"/>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7C40B9-4C4A-4491-B750-AFEA4D6DE0B9}">
  <sheetPr>
    <tabColor rgb="FF00B0F0"/>
  </sheetPr>
  <dimension ref="A1:AQ37"/>
  <sheetViews>
    <sheetView showGridLines="0" topLeftCell="M19" zoomScale="85" zoomScaleNormal="85" workbookViewId="0">
      <selection activeCell="AB14" sqref="AB14"/>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0" width="10.7109375" style="1" customWidth="1"/>
    <col min="31" max="31" width="22.7109375" style="1" customWidth="1"/>
    <col min="32" max="16384" width="11.42578125" style="1"/>
  </cols>
  <sheetData>
    <row r="1" spans="1:43" ht="40.5" customHeight="1">
      <c r="A1" s="148" t="str">
        <f>'PANEL DE CONTROL DISTRITAL'!A1:Q1</f>
        <v>INSTITUTO NACIONAL ELECTORAL
SISTEMA DE GESTIÓN DE LA CALIDAD
ESTADO DE MÉXICO</v>
      </c>
      <c r="B1" s="148"/>
      <c r="C1" s="148"/>
      <c r="D1" s="148"/>
      <c r="E1" s="148"/>
      <c r="F1" s="148"/>
      <c r="G1" s="148"/>
      <c r="H1" s="148"/>
      <c r="I1" s="148"/>
      <c r="J1" s="148"/>
      <c r="K1" s="148"/>
      <c r="L1" s="148"/>
      <c r="M1" s="148"/>
      <c r="N1" s="148"/>
      <c r="O1" s="148"/>
      <c r="P1" s="148"/>
      <c r="Q1" s="148"/>
      <c r="R1" s="148"/>
      <c r="S1" s="148"/>
      <c r="T1" s="148"/>
      <c r="U1" s="148"/>
      <c r="V1" s="148"/>
      <c r="W1" s="148"/>
      <c r="X1" s="148"/>
      <c r="Y1" s="148"/>
      <c r="Z1" s="148"/>
      <c r="AA1" s="148"/>
      <c r="AB1" s="148"/>
      <c r="AC1" s="148"/>
      <c r="AD1" s="148"/>
      <c r="AE1" s="148"/>
    </row>
    <row r="2" spans="1:43" ht="33.75" customHeight="1">
      <c r="A2" s="11"/>
      <c r="B2" s="11"/>
      <c r="C2" s="11"/>
      <c r="D2" s="9" t="s">
        <v>89</v>
      </c>
      <c r="E2" s="9">
        <v>1</v>
      </c>
      <c r="F2" s="149" t="s">
        <v>90</v>
      </c>
      <c r="G2" s="149"/>
      <c r="H2" s="20">
        <v>150153</v>
      </c>
      <c r="I2" s="19"/>
      <c r="J2" s="19"/>
      <c r="K2" s="11"/>
      <c r="L2" s="11"/>
      <c r="M2" s="11"/>
      <c r="N2" s="11"/>
      <c r="O2" s="11"/>
      <c r="P2" s="11"/>
      <c r="Q2" s="11"/>
      <c r="R2" s="11"/>
      <c r="S2" s="11"/>
      <c r="T2" s="11"/>
      <c r="U2" s="11"/>
      <c r="V2" s="11"/>
      <c r="W2" s="11"/>
      <c r="X2" s="150" t="str">
        <f>'PANEL DE CONTROL DISTRITAL'!M2</f>
        <v>Fecha de corte: 22/01/2024</v>
      </c>
      <c r="Y2" s="150"/>
      <c r="Z2" s="150"/>
      <c r="AA2" s="150"/>
      <c r="AB2" s="150"/>
      <c r="AC2" s="150"/>
      <c r="AD2" s="150"/>
      <c r="AE2" s="150"/>
      <c r="AF2" s="15"/>
    </row>
    <row r="3" spans="1:43" ht="11.25" customHeight="1">
      <c r="A3" s="11"/>
      <c r="B3" s="6"/>
      <c r="C3" s="6"/>
      <c r="D3" s="6"/>
      <c r="E3" s="6"/>
      <c r="F3" s="6"/>
      <c r="G3" s="6"/>
      <c r="H3" s="6"/>
      <c r="I3" s="6"/>
      <c r="J3" s="6"/>
      <c r="K3" s="6"/>
      <c r="L3" s="6"/>
      <c r="M3" s="6"/>
      <c r="N3" s="6"/>
      <c r="O3" s="6"/>
      <c r="P3" s="6"/>
      <c r="Q3" s="6"/>
      <c r="R3" s="6"/>
      <c r="S3" s="6"/>
      <c r="T3" s="6"/>
      <c r="U3" s="6"/>
      <c r="V3" s="6"/>
      <c r="W3" s="6"/>
      <c r="X3" s="6"/>
      <c r="Y3" s="6"/>
      <c r="Z3" s="6"/>
      <c r="AA3" s="6"/>
      <c r="AB3" s="6"/>
      <c r="AC3" s="6"/>
      <c r="AD3" s="6"/>
    </row>
    <row r="4" spans="1:43" ht="30" customHeight="1">
      <c r="A4" s="154" t="s">
        <v>91</v>
      </c>
      <c r="B4" s="155"/>
      <c r="C4" s="155"/>
      <c r="D4" s="155"/>
      <c r="E4" s="155"/>
      <c r="F4" s="155"/>
      <c r="G4" s="155"/>
      <c r="H4" s="155"/>
      <c r="I4" s="155"/>
      <c r="J4" s="155"/>
      <c r="K4" s="155"/>
      <c r="L4" s="155"/>
      <c r="M4" s="155"/>
      <c r="N4" s="155"/>
      <c r="O4" s="155"/>
      <c r="P4" s="155"/>
      <c r="Q4" s="155"/>
      <c r="R4" s="155"/>
      <c r="S4" s="155"/>
      <c r="T4" s="155"/>
      <c r="U4" s="155"/>
      <c r="V4" s="155"/>
      <c r="W4" s="155"/>
      <c r="X4" s="155"/>
      <c r="Y4" s="155"/>
      <c r="Z4" s="155"/>
      <c r="AA4" s="155"/>
      <c r="AB4" s="155"/>
      <c r="AC4" s="155"/>
      <c r="AD4" s="155"/>
      <c r="AE4" s="156"/>
      <c r="AG4" s="18"/>
    </row>
    <row r="5" spans="1:43" ht="5.25" customHeight="1">
      <c r="A5" s="157"/>
      <c r="B5" s="158"/>
      <c r="C5" s="158"/>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9"/>
    </row>
    <row r="6" spans="1:43" ht="18" customHeight="1">
      <c r="A6" s="151" t="str">
        <f>'PANEL DE CONTROL DISTRITAL'!A6</f>
        <v>Número</v>
      </c>
      <c r="B6" s="152" t="str">
        <f>'PANEL DE CONTROL DISTRITAL'!B6</f>
        <v xml:space="preserve">PROCESOS SUSTANTIVOS E INDICADORES </v>
      </c>
      <c r="C6" s="152"/>
      <c r="D6" s="152"/>
      <c r="E6" s="152"/>
      <c r="F6" s="152"/>
      <c r="G6" s="152"/>
      <c r="H6" s="152"/>
      <c r="I6" s="160" t="s">
        <v>92</v>
      </c>
      <c r="J6" s="161"/>
      <c r="K6" s="161"/>
      <c r="L6" s="161"/>
      <c r="M6" s="161"/>
      <c r="N6" s="161"/>
      <c r="O6" s="161"/>
      <c r="P6" s="161"/>
      <c r="Q6" s="161"/>
      <c r="R6" s="161"/>
      <c r="S6" s="161"/>
      <c r="T6" s="161"/>
      <c r="U6" s="161"/>
      <c r="V6" s="161"/>
      <c r="W6" s="161"/>
      <c r="X6" s="161"/>
      <c r="Y6" s="85"/>
      <c r="Z6" s="85"/>
      <c r="AA6" s="85"/>
      <c r="AB6" s="85"/>
      <c r="AC6" s="85"/>
      <c r="AD6" s="85"/>
      <c r="AE6" s="153" t="s">
        <v>93</v>
      </c>
    </row>
    <row r="7" spans="1:43" ht="17.25" customHeight="1">
      <c r="A7" s="151"/>
      <c r="B7" s="152" t="str">
        <f>'PANEL DE CONTROL DISTRITAL'!B7</f>
        <v>DESCRIPCIÓN</v>
      </c>
      <c r="C7" s="152"/>
      <c r="D7" s="152"/>
      <c r="E7" s="152" t="str">
        <f>'PANEL DE CONTROL DISTRITAL'!E7</f>
        <v>MEDICIÓN</v>
      </c>
      <c r="F7" s="152"/>
      <c r="G7" s="152"/>
      <c r="H7" s="152"/>
      <c r="I7" s="162" t="str">
        <f>'PANEL DE CONTROL DISTRITAL'!A5</f>
        <v>CAMPAÑA ANUAL INTENSA 2023</v>
      </c>
      <c r="J7" s="163"/>
      <c r="K7" s="163"/>
      <c r="L7" s="163"/>
      <c r="M7" s="163"/>
      <c r="N7" s="163"/>
      <c r="O7" s="163"/>
      <c r="P7" s="163"/>
      <c r="Q7" s="163"/>
      <c r="R7" s="163"/>
      <c r="S7" s="163"/>
      <c r="T7" s="163"/>
      <c r="U7" s="163"/>
      <c r="V7" s="163"/>
      <c r="W7" s="163"/>
      <c r="X7" s="163"/>
      <c r="Y7" s="86"/>
      <c r="Z7" s="86"/>
      <c r="AA7" s="86"/>
      <c r="AB7" s="86"/>
      <c r="AC7" s="86"/>
      <c r="AD7" s="86"/>
      <c r="AE7" s="153"/>
    </row>
    <row r="8" spans="1:43" ht="5.25" customHeight="1">
      <c r="A8" s="151"/>
      <c r="B8" s="164"/>
      <c r="C8" s="165"/>
      <c r="D8" s="165"/>
      <c r="E8" s="165"/>
      <c r="F8" s="165"/>
      <c r="G8" s="165"/>
      <c r="H8" s="165"/>
      <c r="I8" s="165"/>
      <c r="J8" s="165"/>
      <c r="K8" s="165"/>
      <c r="L8" s="165"/>
      <c r="M8" s="165"/>
      <c r="N8" s="165"/>
      <c r="O8" s="165"/>
      <c r="P8" s="165"/>
      <c r="Q8" s="165"/>
      <c r="R8" s="165"/>
      <c r="S8" s="165"/>
      <c r="T8" s="165"/>
      <c r="U8" s="165"/>
      <c r="V8" s="165"/>
      <c r="W8" s="165"/>
      <c r="X8" s="165"/>
      <c r="Y8" s="87"/>
      <c r="Z8" s="87"/>
      <c r="AA8" s="87"/>
      <c r="AB8" s="87"/>
      <c r="AC8" s="87"/>
      <c r="AD8" s="87"/>
      <c r="AE8" s="153"/>
    </row>
    <row r="9" spans="1:43" s="2" customFormat="1" ht="29.25" customHeight="1" thickTop="1" thickBot="1">
      <c r="A9" s="151"/>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42" t="str">
        <f>'PANEL DE CONTROL DISTRITAL'!H8</f>
        <v>Nominativo</v>
      </c>
      <c r="I9" s="31" t="str">
        <f>'150151'!I9</f>
        <v>2023-37</v>
      </c>
      <c r="J9" s="31" t="str">
        <f>'150151'!J9</f>
        <v>2023-38</v>
      </c>
      <c r="K9" s="31" t="str">
        <f>'150151'!K9</f>
        <v>2023-39</v>
      </c>
      <c r="L9" s="31" t="str">
        <f>'150151'!L9</f>
        <v>2023-40</v>
      </c>
      <c r="M9" s="31" t="str">
        <f>'150151'!M9</f>
        <v>2023-41</v>
      </c>
      <c r="N9" s="31" t="str">
        <f>'150151'!N9</f>
        <v>2023-42</v>
      </c>
      <c r="O9" s="31" t="str">
        <f>'150151'!O9</f>
        <v>2023-43</v>
      </c>
      <c r="P9" s="31" t="str">
        <f>'150151'!P9</f>
        <v>2023-44</v>
      </c>
      <c r="Q9" s="31" t="str">
        <f>'150151'!Q9</f>
        <v>2023-45</v>
      </c>
      <c r="R9" s="31" t="str">
        <f>'150151'!R9</f>
        <v>2023-46</v>
      </c>
      <c r="S9" s="31" t="str">
        <f>'150151'!S9</f>
        <v>2023-47</v>
      </c>
      <c r="T9" s="31" t="str">
        <f>'150151'!T9</f>
        <v>2023-48</v>
      </c>
      <c r="U9" s="31" t="str">
        <f>'150151'!U9</f>
        <v>2023-49</v>
      </c>
      <c r="V9" s="31" t="str">
        <f>'150151'!V9</f>
        <v>2023-50</v>
      </c>
      <c r="W9" s="31" t="str">
        <f>'150151'!W9</f>
        <v>2023-51</v>
      </c>
      <c r="X9" s="31" t="str">
        <f>'150151'!X9</f>
        <v>2023-52</v>
      </c>
      <c r="Y9" s="31" t="s">
        <v>110</v>
      </c>
      <c r="Z9" s="31" t="s">
        <v>111</v>
      </c>
      <c r="AA9" s="31" t="s">
        <v>112</v>
      </c>
      <c r="AB9" s="31" t="s">
        <v>113</v>
      </c>
      <c r="AC9" s="31" t="s">
        <v>114</v>
      </c>
      <c r="AD9" s="31" t="s">
        <v>115</v>
      </c>
      <c r="AE9" s="153"/>
    </row>
    <row r="10" spans="1:43" s="2" customFormat="1" ht="50.1" customHeight="1" thickTop="1" thickBot="1">
      <c r="A10" s="167">
        <f>'PANEL DE CONTROL DISTRITAL'!A9</f>
        <v>1</v>
      </c>
      <c r="B10" s="169" t="str">
        <f>'PANEL DE CONTROL DISTRITAL'!B9</f>
        <v>ENTREVISTA</v>
      </c>
      <c r="C10" s="166" t="str">
        <f>'PANEL DE CONTROL DISTRITAL'!C9</f>
        <v xml:space="preserve"> Auxiliar de Atención Ciudadana</v>
      </c>
      <c r="D10" s="170" t="str">
        <f>'PANEL DE CONTROL DISTRITAL'!D9</f>
        <v>Efectividad de la entrevista =</v>
      </c>
      <c r="E10" s="166" t="str">
        <f>'PANEL DE CONTROL DISTRITAL'!E9</f>
        <v>(Número de trámites aplicados / (Número de fichas requisitadas - Notificaciones de improcedencia de trámite)) x 100</v>
      </c>
      <c r="F10" s="171" t="str">
        <f>'PANEL DE CONTROL DISTRITAL'!F9</f>
        <v>Semanal (remesa)</v>
      </c>
      <c r="G10" s="172">
        <f>'PANEL DE CONTROL DISTRITAL'!G9</f>
        <v>0.9</v>
      </c>
      <c r="H10" s="25" t="str">
        <f>'PANEL DE CONTROL DISTRITAL'!H9</f>
        <v>Número de trámites aplicados</v>
      </c>
      <c r="I10" s="23">
        <v>88</v>
      </c>
      <c r="J10" s="23">
        <v>493</v>
      </c>
      <c r="K10" s="23">
        <v>233</v>
      </c>
      <c r="L10" s="23">
        <v>320</v>
      </c>
      <c r="M10" s="23">
        <v>189</v>
      </c>
      <c r="N10" s="23">
        <v>253</v>
      </c>
      <c r="O10" s="23">
        <v>166</v>
      </c>
      <c r="P10" s="23">
        <v>252</v>
      </c>
      <c r="Q10" s="23">
        <v>164</v>
      </c>
      <c r="R10" s="23">
        <v>195</v>
      </c>
      <c r="S10" s="23">
        <v>177</v>
      </c>
      <c r="T10" s="23">
        <v>298</v>
      </c>
      <c r="U10" s="23">
        <v>174</v>
      </c>
      <c r="V10" s="23">
        <v>340</v>
      </c>
      <c r="W10" s="23">
        <v>343</v>
      </c>
      <c r="X10" s="23">
        <v>339</v>
      </c>
      <c r="Y10" s="23">
        <v>201</v>
      </c>
      <c r="Z10" s="23">
        <v>222</v>
      </c>
      <c r="AA10" s="23">
        <v>177</v>
      </c>
      <c r="AB10" s="23">
        <v>674</v>
      </c>
      <c r="AC10" s="23">
        <v>879</v>
      </c>
      <c r="AD10" s="23">
        <v>198</v>
      </c>
      <c r="AE10" s="168">
        <f>IFERROR(SUM(I10:AD10)/SUM(I11:AD11),0)</f>
        <v>1</v>
      </c>
    </row>
    <row r="11" spans="1:43" s="2" customFormat="1" ht="50.1" customHeight="1" thickTop="1" thickBot="1">
      <c r="A11" s="167"/>
      <c r="B11" s="169"/>
      <c r="C11" s="166"/>
      <c r="D11" s="170"/>
      <c r="E11" s="166"/>
      <c r="F11" s="171"/>
      <c r="G11" s="172"/>
      <c r="H11" s="25" t="str">
        <f>'PANEL DE CONTROL DISTRITAL'!H10</f>
        <v>Número de fichas requisitadas - Notificaciones de improcedencia de trámite</v>
      </c>
      <c r="I11" s="43">
        <v>88</v>
      </c>
      <c r="J11" s="43">
        <v>493</v>
      </c>
      <c r="K11" s="43">
        <v>233</v>
      </c>
      <c r="L11" s="43">
        <v>320</v>
      </c>
      <c r="M11" s="43">
        <v>189</v>
      </c>
      <c r="N11" s="43">
        <v>253</v>
      </c>
      <c r="O11" s="43">
        <v>166</v>
      </c>
      <c r="P11" s="43">
        <v>252</v>
      </c>
      <c r="Q11" s="43">
        <v>164</v>
      </c>
      <c r="R11" s="43">
        <v>195</v>
      </c>
      <c r="S11" s="43">
        <v>177</v>
      </c>
      <c r="T11" s="43">
        <v>298</v>
      </c>
      <c r="U11" s="43">
        <v>174</v>
      </c>
      <c r="V11" s="43">
        <v>340</v>
      </c>
      <c r="W11" s="43">
        <v>343</v>
      </c>
      <c r="X11" s="43">
        <v>339</v>
      </c>
      <c r="Y11" s="43">
        <v>201</v>
      </c>
      <c r="Z11" s="43">
        <v>222</v>
      </c>
      <c r="AA11" s="43">
        <v>177</v>
      </c>
      <c r="AB11" s="43">
        <v>674</v>
      </c>
      <c r="AC11" s="43">
        <v>879</v>
      </c>
      <c r="AD11" s="43">
        <v>198</v>
      </c>
      <c r="AE11" s="168"/>
    </row>
    <row r="12" spans="1:43" s="45" customFormat="1" ht="8.1" customHeight="1" thickTop="1" thickBot="1">
      <c r="A12" s="167"/>
      <c r="B12" s="167"/>
      <c r="C12" s="167"/>
      <c r="D12" s="167"/>
      <c r="E12" s="167"/>
      <c r="F12" s="167"/>
      <c r="G12" s="167"/>
      <c r="H12" s="167"/>
      <c r="I12" s="167"/>
      <c r="J12" s="167"/>
      <c r="K12" s="167"/>
      <c r="L12" s="167"/>
      <c r="M12" s="167"/>
      <c r="N12" s="167"/>
      <c r="O12" s="167"/>
      <c r="P12" s="167"/>
      <c r="Q12" s="167"/>
      <c r="R12" s="167"/>
      <c r="S12" s="167"/>
      <c r="T12" s="167"/>
      <c r="U12" s="167"/>
      <c r="V12" s="167"/>
      <c r="W12" s="167"/>
      <c r="X12" s="167"/>
      <c r="Y12" s="167"/>
      <c r="Z12" s="167"/>
      <c r="AA12" s="167"/>
      <c r="AB12" s="167"/>
      <c r="AC12" s="167"/>
      <c r="AD12" s="167"/>
      <c r="AE12" s="167"/>
      <c r="AF12" s="44"/>
      <c r="AG12" s="44"/>
      <c r="AH12" s="44"/>
      <c r="AI12" s="44"/>
      <c r="AJ12" s="44"/>
      <c r="AK12" s="44"/>
      <c r="AL12" s="44"/>
      <c r="AM12" s="44"/>
      <c r="AN12" s="44"/>
      <c r="AO12" s="44"/>
      <c r="AP12" s="44"/>
      <c r="AQ12" s="44"/>
    </row>
    <row r="13" spans="1:43" s="3" customFormat="1" ht="50.1" customHeight="1" thickTop="1" thickBot="1">
      <c r="A13" s="167">
        <f>'PANEL DE CONTROL DISTRITAL'!A12</f>
        <v>2</v>
      </c>
      <c r="B13" s="169" t="str">
        <f>'PANEL DE CONTROL DISTRITAL'!B12</f>
        <v>TRÁMITE</v>
      </c>
      <c r="C13" s="166" t="str">
        <f>'PANEL DE CONTROL DISTRITAL'!C12</f>
        <v>Operador de Equipo Tecnológico</v>
      </c>
      <c r="D13" s="170" t="str">
        <f>'PANEL DE CONTROL DISTRITAL'!D12</f>
        <v>Trámites exitosos efectivos=</v>
      </c>
      <c r="E13" s="166" t="str">
        <f>'PANEL DE CONTROL DISTRITAL'!E12</f>
        <v>(Número de trámites exitosos / Número de trámites aplicados) x 100</v>
      </c>
      <c r="F13" s="171" t="str">
        <f>'PANEL DE CONTROL DISTRITAL'!F12</f>
        <v>Semanal (remesa)</v>
      </c>
      <c r="G13" s="172">
        <f>'PANEL DE CONTROL DISTRITAL'!G12</f>
        <v>0.9</v>
      </c>
      <c r="H13" s="25" t="str">
        <f>'PANEL DE CONTROL DISTRITAL'!H12</f>
        <v>Número de trámites exitosos</v>
      </c>
      <c r="I13" s="23">
        <v>88</v>
      </c>
      <c r="J13" s="23">
        <v>490</v>
      </c>
      <c r="K13" s="23">
        <v>232</v>
      </c>
      <c r="L13" s="23">
        <v>316</v>
      </c>
      <c r="M13" s="23">
        <v>188</v>
      </c>
      <c r="N13" s="23">
        <v>253</v>
      </c>
      <c r="O13" s="23">
        <v>164</v>
      </c>
      <c r="P13" s="23">
        <v>252</v>
      </c>
      <c r="Q13" s="23">
        <v>164</v>
      </c>
      <c r="R13" s="23">
        <v>192</v>
      </c>
      <c r="S13" s="23">
        <v>176</v>
      </c>
      <c r="T13" s="23">
        <v>298</v>
      </c>
      <c r="U13" s="23">
        <v>172</v>
      </c>
      <c r="V13" s="23">
        <v>339</v>
      </c>
      <c r="W13" s="23">
        <v>341</v>
      </c>
      <c r="X13" s="23">
        <v>339</v>
      </c>
      <c r="Y13" s="23">
        <v>200</v>
      </c>
      <c r="Z13" s="23">
        <v>222</v>
      </c>
      <c r="AA13" s="23">
        <v>177</v>
      </c>
      <c r="AB13" s="23">
        <v>673</v>
      </c>
      <c r="AC13" s="23">
        <v>877</v>
      </c>
      <c r="AD13" s="23">
        <v>195</v>
      </c>
      <c r="AE13" s="168">
        <f>IFERROR(SUM(I13:AD13)/SUM(I14:AD14),0)</f>
        <v>0.995764705882353</v>
      </c>
    </row>
    <row r="14" spans="1:43" s="3" customFormat="1" ht="50.1" customHeight="1" thickTop="1" thickBot="1">
      <c r="A14" s="167"/>
      <c r="B14" s="169"/>
      <c r="C14" s="166"/>
      <c r="D14" s="170"/>
      <c r="E14" s="166"/>
      <c r="F14" s="171"/>
      <c r="G14" s="172"/>
      <c r="H14" s="25" t="str">
        <f>'PANEL DE CONTROL DISTRITAL'!H13</f>
        <v>Número de trámites aplicados</v>
      </c>
      <c r="I14" s="43">
        <v>88</v>
      </c>
      <c r="J14" s="43">
        <v>493</v>
      </c>
      <c r="K14" s="43">
        <v>233</v>
      </c>
      <c r="L14" s="43">
        <v>320</v>
      </c>
      <c r="M14" s="43">
        <v>189</v>
      </c>
      <c r="N14" s="43">
        <v>253</v>
      </c>
      <c r="O14" s="43">
        <v>166</v>
      </c>
      <c r="P14" s="43">
        <v>252</v>
      </c>
      <c r="Q14" s="43">
        <v>164</v>
      </c>
      <c r="R14" s="43">
        <v>195</v>
      </c>
      <c r="S14" s="43">
        <v>177</v>
      </c>
      <c r="T14" s="43">
        <v>298</v>
      </c>
      <c r="U14" s="43">
        <v>174</v>
      </c>
      <c r="V14" s="43">
        <v>340</v>
      </c>
      <c r="W14" s="43">
        <v>343</v>
      </c>
      <c r="X14" s="43">
        <v>339</v>
      </c>
      <c r="Y14" s="43">
        <v>201</v>
      </c>
      <c r="Z14" s="43">
        <v>222</v>
      </c>
      <c r="AA14" s="43">
        <v>177</v>
      </c>
      <c r="AB14" s="43">
        <v>674</v>
      </c>
      <c r="AC14" s="43">
        <v>879</v>
      </c>
      <c r="AD14" s="43">
        <v>198</v>
      </c>
      <c r="AE14" s="168"/>
    </row>
    <row r="15" spans="1:43" s="45" customFormat="1" ht="8.1" customHeight="1" thickTop="1" thickBot="1">
      <c r="A15" s="167"/>
      <c r="B15" s="167"/>
      <c r="C15" s="167"/>
      <c r="D15" s="167"/>
      <c r="E15" s="167"/>
      <c r="F15" s="167"/>
      <c r="G15" s="167"/>
      <c r="H15" s="167"/>
      <c r="I15" s="167"/>
      <c r="J15" s="167"/>
      <c r="K15" s="167"/>
      <c r="L15" s="167"/>
      <c r="M15" s="167"/>
      <c r="N15" s="167"/>
      <c r="O15" s="167"/>
      <c r="P15" s="167"/>
      <c r="Q15" s="167"/>
      <c r="R15" s="167"/>
      <c r="S15" s="167"/>
      <c r="T15" s="167"/>
      <c r="U15" s="167"/>
      <c r="V15" s="167"/>
      <c r="W15" s="167"/>
      <c r="X15" s="167"/>
      <c r="Y15" s="167"/>
      <c r="Z15" s="167"/>
      <c r="AA15" s="167"/>
      <c r="AB15" s="167"/>
      <c r="AC15" s="167"/>
      <c r="AD15" s="167"/>
      <c r="AE15" s="167"/>
      <c r="AF15" s="44"/>
      <c r="AG15" s="44"/>
      <c r="AH15" s="44"/>
      <c r="AI15" s="44"/>
      <c r="AJ15" s="44"/>
      <c r="AK15" s="44"/>
      <c r="AL15" s="44"/>
      <c r="AM15" s="44"/>
      <c r="AN15" s="44"/>
      <c r="AO15" s="44"/>
      <c r="AP15" s="44"/>
      <c r="AQ15" s="44"/>
    </row>
    <row r="16" spans="1:43" s="3" customFormat="1" ht="50.1" customHeight="1" thickTop="1" thickBot="1">
      <c r="A16" s="167">
        <f>'PANEL DE CONTROL DISTRITAL'!A15</f>
        <v>3</v>
      </c>
      <c r="B16" s="169" t="str">
        <f>'PANEL DE CONTROL DISTRITAL'!B15</f>
        <v>TRANSFERENCIA</v>
      </c>
      <c r="C16" s="166" t="str">
        <f>'PANEL DE CONTROL DISTRITAL'!C15</f>
        <v>Responsable de Módulo</v>
      </c>
      <c r="D16" s="170" t="str">
        <f>'PANEL DE CONTROL DISTRITAL'!D15</f>
        <v xml:space="preserve">Transacciones exitosas = </v>
      </c>
      <c r="E16" s="166" t="str">
        <f>'PANEL DE CONTROL DISTRITAL'!E15</f>
        <v>(Número de Archivos de Transacción aceptados /Total de Archivos de Transacción procesados) x100</v>
      </c>
      <c r="F16" s="171" t="str">
        <f>'PANEL DE CONTROL DISTRITAL'!F15</f>
        <v>Semanal (remesa)</v>
      </c>
      <c r="G16" s="172">
        <f>'PANEL DE CONTROL DISTRITAL'!G15</f>
        <v>0.9</v>
      </c>
      <c r="H16" s="25" t="str">
        <f>'PANEL DE CONTROL DISTRITAL'!H15</f>
        <v>Número de Archivos de Transacción aceptados</v>
      </c>
      <c r="I16" s="23">
        <v>88</v>
      </c>
      <c r="J16" s="23">
        <v>493</v>
      </c>
      <c r="K16" s="23">
        <v>233</v>
      </c>
      <c r="L16" s="23">
        <v>320</v>
      </c>
      <c r="M16" s="23">
        <v>189</v>
      </c>
      <c r="N16" s="23">
        <v>253</v>
      </c>
      <c r="O16" s="23">
        <v>166</v>
      </c>
      <c r="P16" s="23">
        <v>252</v>
      </c>
      <c r="Q16" s="23">
        <v>164</v>
      </c>
      <c r="R16" s="23">
        <v>195</v>
      </c>
      <c r="S16" s="23">
        <v>177</v>
      </c>
      <c r="T16" s="23">
        <v>298</v>
      </c>
      <c r="U16" s="23">
        <v>174</v>
      </c>
      <c r="V16" s="23">
        <v>340</v>
      </c>
      <c r="W16" s="23">
        <v>343</v>
      </c>
      <c r="X16" s="23">
        <v>339</v>
      </c>
      <c r="Y16" s="23">
        <v>201</v>
      </c>
      <c r="Z16" s="23">
        <v>222</v>
      </c>
      <c r="AA16" s="23">
        <v>177</v>
      </c>
      <c r="AB16" s="23">
        <v>674</v>
      </c>
      <c r="AC16" s="23">
        <v>879</v>
      </c>
      <c r="AD16" s="23">
        <v>198</v>
      </c>
      <c r="AE16" s="168">
        <f>IFERROR(SUM(I16:AD16)/SUM(I17:AD17),0)</f>
        <v>1</v>
      </c>
    </row>
    <row r="17" spans="1:43" s="3" customFormat="1" ht="50.1" customHeight="1" thickTop="1" thickBot="1">
      <c r="A17" s="167"/>
      <c r="B17" s="169"/>
      <c r="C17" s="166"/>
      <c r="D17" s="170"/>
      <c r="E17" s="166"/>
      <c r="F17" s="171"/>
      <c r="G17" s="172"/>
      <c r="H17" s="25" t="str">
        <f>'PANEL DE CONTROL DISTRITAL'!H16</f>
        <v>Total de Archivos de Transacción procesados</v>
      </c>
      <c r="I17" s="43">
        <v>88</v>
      </c>
      <c r="J17" s="43">
        <v>493</v>
      </c>
      <c r="K17" s="43">
        <v>233</v>
      </c>
      <c r="L17" s="43">
        <v>320</v>
      </c>
      <c r="M17" s="43">
        <v>189</v>
      </c>
      <c r="N17" s="43">
        <v>253</v>
      </c>
      <c r="O17" s="43">
        <v>166</v>
      </c>
      <c r="P17" s="43">
        <v>252</v>
      </c>
      <c r="Q17" s="43">
        <v>164</v>
      </c>
      <c r="R17" s="43">
        <v>195</v>
      </c>
      <c r="S17" s="43">
        <v>177</v>
      </c>
      <c r="T17" s="43">
        <v>298</v>
      </c>
      <c r="U17" s="43">
        <v>174</v>
      </c>
      <c r="V17" s="43">
        <v>340</v>
      </c>
      <c r="W17" s="43">
        <v>343</v>
      </c>
      <c r="X17" s="43">
        <v>339</v>
      </c>
      <c r="Y17" s="43">
        <v>201</v>
      </c>
      <c r="Z17" s="43">
        <v>222</v>
      </c>
      <c r="AA17" s="43">
        <v>177</v>
      </c>
      <c r="AB17" s="43">
        <v>674</v>
      </c>
      <c r="AC17" s="43">
        <v>879</v>
      </c>
      <c r="AD17" s="43">
        <v>198</v>
      </c>
      <c r="AE17" s="168"/>
    </row>
    <row r="18" spans="1:43" s="45" customFormat="1" ht="8.1" customHeight="1" thickTop="1" thickBot="1">
      <c r="A18" s="167"/>
      <c r="B18" s="167"/>
      <c r="C18" s="167"/>
      <c r="D18" s="167"/>
      <c r="E18" s="167"/>
      <c r="F18" s="167"/>
      <c r="G18" s="167"/>
      <c r="H18" s="167"/>
      <c r="I18" s="167"/>
      <c r="J18" s="167"/>
      <c r="K18" s="167"/>
      <c r="L18" s="167"/>
      <c r="M18" s="167"/>
      <c r="N18" s="167"/>
      <c r="O18" s="167"/>
      <c r="P18" s="167"/>
      <c r="Q18" s="167"/>
      <c r="R18" s="167"/>
      <c r="S18" s="167"/>
      <c r="T18" s="167"/>
      <c r="U18" s="167"/>
      <c r="V18" s="167"/>
      <c r="W18" s="167"/>
      <c r="X18" s="167"/>
      <c r="Y18" s="167"/>
      <c r="Z18" s="167"/>
      <c r="AA18" s="167"/>
      <c r="AB18" s="167"/>
      <c r="AC18" s="167"/>
      <c r="AD18" s="167"/>
      <c r="AE18" s="167"/>
      <c r="AF18" s="44"/>
      <c r="AG18" s="44"/>
      <c r="AH18" s="44"/>
      <c r="AI18" s="44"/>
      <c r="AJ18" s="44"/>
      <c r="AK18" s="44"/>
      <c r="AL18" s="44"/>
      <c r="AM18" s="44"/>
      <c r="AN18" s="44"/>
      <c r="AO18" s="44"/>
      <c r="AP18" s="44"/>
      <c r="AQ18" s="44"/>
    </row>
    <row r="19" spans="1:43" s="3" customFormat="1" ht="50.1" customHeight="1" thickTop="1" thickBot="1">
      <c r="A19" s="167">
        <f>'PANEL DE CONTROL DISTRITAL'!A18</f>
        <v>4</v>
      </c>
      <c r="B19" s="169" t="str">
        <f>'PANEL DE CONTROL DISTRITAL'!B18</f>
        <v>CONCILIACIÓN</v>
      </c>
      <c r="C19" s="166" t="str">
        <f>'PANEL DE CONTROL DISTRITAL'!C18</f>
        <v>Responsable de Módulo</v>
      </c>
      <c r="D19" s="170" t="str">
        <f>'PANEL DE CONTROL DISTRITAL'!D18</f>
        <v xml:space="preserve">Credenciales disponibles para entrega = </v>
      </c>
      <c r="E19" s="166" t="str">
        <f>'PANEL DE CONTROL DISTRITAL'!E18</f>
        <v>((Credenciales recibidas - Credenciales inconsistentes) / Credenciales recibidas) x 100</v>
      </c>
      <c r="F19" s="171" t="str">
        <f>'PANEL DE CONTROL DISTRITAL'!F18</f>
        <v>Semanal (remesa)</v>
      </c>
      <c r="G19" s="172">
        <f>'PANEL DE CONTROL DISTRITAL'!G18</f>
        <v>0.9</v>
      </c>
      <c r="H19" s="25" t="str">
        <f>'PANEL DE CONTROL DISTRITAL'!H18</f>
        <v xml:space="preserve">Credenciales Recibidas - Credenciales inconsistentes </v>
      </c>
      <c r="I19" s="23">
        <v>0</v>
      </c>
      <c r="J19" s="23">
        <v>0</v>
      </c>
      <c r="K19" s="23">
        <v>0</v>
      </c>
      <c r="L19" s="23">
        <v>1.0369999999999999</v>
      </c>
      <c r="M19" s="23">
        <v>276</v>
      </c>
      <c r="N19" s="23">
        <v>144</v>
      </c>
      <c r="O19" s="23">
        <v>200</v>
      </c>
      <c r="P19" s="23">
        <v>253</v>
      </c>
      <c r="Q19" s="23">
        <v>169</v>
      </c>
      <c r="R19" s="23">
        <v>163</v>
      </c>
      <c r="S19" s="23">
        <v>195</v>
      </c>
      <c r="T19" s="23">
        <v>240</v>
      </c>
      <c r="U19" s="23">
        <v>227</v>
      </c>
      <c r="V19" s="23">
        <v>124</v>
      </c>
      <c r="W19" s="23">
        <v>419</v>
      </c>
      <c r="X19" s="23">
        <v>336</v>
      </c>
      <c r="Y19" s="23">
        <v>285</v>
      </c>
      <c r="Z19" s="23">
        <v>112</v>
      </c>
      <c r="AA19" s="23">
        <v>226</v>
      </c>
      <c r="AB19" s="23">
        <v>470</v>
      </c>
      <c r="AC19" s="23">
        <v>489</v>
      </c>
      <c r="AD19" s="23">
        <v>0</v>
      </c>
      <c r="AE19" s="168">
        <f>IFERROR(SUM(I19:AD19)/SUM(I20:AD20),0)</f>
        <v>1</v>
      </c>
    </row>
    <row r="20" spans="1:43" s="3" customFormat="1" ht="50.1" customHeight="1" thickTop="1" thickBot="1">
      <c r="A20" s="167"/>
      <c r="B20" s="169"/>
      <c r="C20" s="166"/>
      <c r="D20" s="170"/>
      <c r="E20" s="166"/>
      <c r="F20" s="171"/>
      <c r="G20" s="172"/>
      <c r="H20" s="25" t="str">
        <f>'PANEL DE CONTROL DISTRITAL'!H19</f>
        <v>Credenciales recibidas</v>
      </c>
      <c r="I20" s="43">
        <v>0</v>
      </c>
      <c r="J20" s="43">
        <v>0</v>
      </c>
      <c r="K20" s="43">
        <v>0</v>
      </c>
      <c r="L20" s="43">
        <v>1.0369999999999999</v>
      </c>
      <c r="M20" s="43">
        <v>276</v>
      </c>
      <c r="N20" s="43">
        <v>144</v>
      </c>
      <c r="O20" s="43">
        <v>200</v>
      </c>
      <c r="P20" s="43">
        <v>253</v>
      </c>
      <c r="Q20" s="43">
        <v>169</v>
      </c>
      <c r="R20" s="43">
        <v>163</v>
      </c>
      <c r="S20" s="43">
        <v>195</v>
      </c>
      <c r="T20" s="43">
        <v>240</v>
      </c>
      <c r="U20" s="43">
        <v>227</v>
      </c>
      <c r="V20" s="43">
        <v>124</v>
      </c>
      <c r="W20" s="43">
        <v>419</v>
      </c>
      <c r="X20" s="43">
        <v>336</v>
      </c>
      <c r="Y20" s="43">
        <v>285</v>
      </c>
      <c r="Z20" s="43">
        <v>112</v>
      </c>
      <c r="AA20" s="43">
        <v>226</v>
      </c>
      <c r="AB20" s="43">
        <v>470</v>
      </c>
      <c r="AC20" s="43">
        <v>489</v>
      </c>
      <c r="AD20" s="43">
        <v>0</v>
      </c>
      <c r="AE20" s="168"/>
    </row>
    <row r="21" spans="1:43" s="45" customFormat="1" ht="7.5" customHeight="1" thickTop="1" thickBot="1">
      <c r="A21" s="46"/>
      <c r="B21" s="47"/>
      <c r="C21" s="48"/>
      <c r="D21" s="49"/>
      <c r="E21" s="48"/>
      <c r="F21" s="50"/>
      <c r="G21" s="51"/>
      <c r="H21" s="52"/>
      <c r="I21" s="53"/>
      <c r="J21" s="53"/>
      <c r="K21" s="53"/>
      <c r="L21" s="53"/>
      <c r="M21" s="53"/>
      <c r="N21" s="53"/>
      <c r="O21" s="53"/>
      <c r="P21" s="53"/>
      <c r="Q21" s="53"/>
      <c r="R21" s="53"/>
      <c r="S21" s="53"/>
      <c r="T21" s="53"/>
      <c r="U21" s="53"/>
      <c r="V21" s="53"/>
      <c r="W21" s="53"/>
      <c r="X21" s="53"/>
      <c r="Y21" s="53"/>
      <c r="Z21" s="53"/>
      <c r="AA21" s="53"/>
      <c r="AB21" s="53"/>
      <c r="AC21" s="53"/>
      <c r="AD21" s="53"/>
      <c r="AE21" s="54"/>
      <c r="AF21" s="44"/>
      <c r="AG21" s="44"/>
      <c r="AH21" s="44"/>
      <c r="AI21" s="44"/>
      <c r="AJ21" s="44"/>
      <c r="AK21" s="44"/>
      <c r="AL21" s="44"/>
      <c r="AM21" s="44"/>
      <c r="AN21" s="44"/>
      <c r="AO21" s="44"/>
      <c r="AP21" s="44"/>
      <c r="AQ21" s="44"/>
    </row>
    <row r="22" spans="1:43" s="3" customFormat="1" ht="50.1" customHeight="1" thickTop="1" thickBot="1">
      <c r="A22" s="167">
        <f>'PANEL DE CONTROL DISTRITAL'!A21</f>
        <v>5</v>
      </c>
      <c r="B22" s="169" t="str">
        <f>'PANEL DE CONTROL DISTRITAL'!B21</f>
        <v>CONCILIACIÓN</v>
      </c>
      <c r="C22" s="166" t="str">
        <f>'PANEL DE CONTROL DISTRITAL'!C21</f>
        <v>Responsable de Módulo</v>
      </c>
      <c r="D22" s="170" t="str">
        <f>'PANEL DE CONTROL DISTRITAL'!D21</f>
        <v xml:space="preserve">Credenciales disponibles para entrega = </v>
      </c>
      <c r="E22" s="166" t="str">
        <f>'PANEL DE CONTROL DISTRITAL'!E21</f>
        <v>(Credenciales en resguardo / Credenciales totales en SIIRFE disponibles para entrega) x 100</v>
      </c>
      <c r="F22" s="171" t="str">
        <f>'PANEL DE CONTROL DISTRITAL'!F21</f>
        <v>Semanal (remesa)</v>
      </c>
      <c r="G22" s="172">
        <f>'PANEL DE CONTROL DISTRITAL'!G21</f>
        <v>1</v>
      </c>
      <c r="H22" s="25" t="str">
        <f>'PANEL DE CONTROL DISTRITAL'!H21</f>
        <v>Credenciales en resguardo</v>
      </c>
      <c r="I22" s="23">
        <v>53</v>
      </c>
      <c r="J22" s="23">
        <v>51</v>
      </c>
      <c r="K22" s="23">
        <v>40</v>
      </c>
      <c r="L22" s="23">
        <v>738</v>
      </c>
      <c r="M22" s="23">
        <v>761</v>
      </c>
      <c r="N22" s="23">
        <v>512</v>
      </c>
      <c r="O22" s="23">
        <v>332</v>
      </c>
      <c r="P22" s="23">
        <v>379</v>
      </c>
      <c r="Q22" s="23">
        <v>344</v>
      </c>
      <c r="R22" s="23">
        <v>317</v>
      </c>
      <c r="S22" s="23">
        <v>353</v>
      </c>
      <c r="T22" s="23">
        <v>367</v>
      </c>
      <c r="U22" s="23">
        <v>473</v>
      </c>
      <c r="V22" s="23">
        <v>282</v>
      </c>
      <c r="W22" s="23">
        <v>480</v>
      </c>
      <c r="X22" s="23">
        <v>395</v>
      </c>
      <c r="Y22" s="23">
        <v>338</v>
      </c>
      <c r="Z22" s="23">
        <v>209</v>
      </c>
      <c r="AA22" s="23">
        <v>333</v>
      </c>
      <c r="AB22" s="23">
        <v>580</v>
      </c>
      <c r="AC22" s="23">
        <v>628</v>
      </c>
      <c r="AD22" s="23">
        <v>531</v>
      </c>
      <c r="AE22" s="168">
        <f>IFERROR(SUM(I22:AD22)/SUM(I23:AD23),0)</f>
        <v>1</v>
      </c>
    </row>
    <row r="23" spans="1:43" s="3" customFormat="1" ht="50.1" customHeight="1" thickTop="1" thickBot="1">
      <c r="A23" s="167"/>
      <c r="B23" s="169"/>
      <c r="C23" s="166"/>
      <c r="D23" s="170"/>
      <c r="E23" s="166"/>
      <c r="F23" s="171"/>
      <c r="G23" s="172"/>
      <c r="H23" s="25" t="str">
        <f>'PANEL DE CONTROL DISTRITAL'!H22</f>
        <v>Credenciales totales en SIIRFE disponibles para entrega</v>
      </c>
      <c r="I23" s="43">
        <v>53</v>
      </c>
      <c r="J23" s="43">
        <v>51</v>
      </c>
      <c r="K23" s="43">
        <v>40</v>
      </c>
      <c r="L23" s="43">
        <v>738</v>
      </c>
      <c r="M23" s="43">
        <v>761</v>
      </c>
      <c r="N23" s="43">
        <v>512</v>
      </c>
      <c r="O23" s="43">
        <v>332</v>
      </c>
      <c r="P23" s="43">
        <v>379</v>
      </c>
      <c r="Q23" s="43">
        <v>344</v>
      </c>
      <c r="R23" s="43">
        <v>317</v>
      </c>
      <c r="S23" s="43">
        <v>353</v>
      </c>
      <c r="T23" s="43">
        <v>367</v>
      </c>
      <c r="U23" s="43">
        <v>473</v>
      </c>
      <c r="V23" s="43">
        <v>282</v>
      </c>
      <c r="W23" s="43">
        <v>480</v>
      </c>
      <c r="X23" s="43">
        <v>395</v>
      </c>
      <c r="Y23" s="43">
        <v>338</v>
      </c>
      <c r="Z23" s="43">
        <v>209</v>
      </c>
      <c r="AA23" s="43">
        <v>333</v>
      </c>
      <c r="AB23" s="43">
        <v>580</v>
      </c>
      <c r="AC23" s="43">
        <v>628</v>
      </c>
      <c r="AD23" s="43">
        <v>531</v>
      </c>
      <c r="AE23" s="168"/>
    </row>
    <row r="24" spans="1:43" s="4" customFormat="1" ht="7.5" customHeight="1" thickTop="1" thickBot="1">
      <c r="A24" s="167"/>
      <c r="B24" s="167"/>
      <c r="C24" s="167"/>
      <c r="D24" s="167"/>
      <c r="E24" s="167"/>
      <c r="F24" s="167"/>
      <c r="G24" s="167"/>
      <c r="H24" s="167"/>
      <c r="I24" s="167"/>
      <c r="J24" s="167"/>
      <c r="K24" s="167"/>
      <c r="L24" s="167"/>
      <c r="M24" s="167"/>
      <c r="N24" s="167"/>
      <c r="O24" s="167"/>
      <c r="P24" s="167"/>
      <c r="Q24" s="167"/>
      <c r="R24" s="167"/>
      <c r="S24" s="167"/>
      <c r="T24" s="167"/>
      <c r="U24" s="167"/>
      <c r="V24" s="167"/>
      <c r="W24" s="167"/>
      <c r="X24" s="167"/>
      <c r="Y24" s="167"/>
      <c r="Z24" s="167"/>
      <c r="AA24" s="167"/>
      <c r="AB24" s="167"/>
      <c r="AC24" s="167"/>
      <c r="AD24" s="167"/>
      <c r="AE24" s="167"/>
    </row>
    <row r="25" spans="1:43" ht="50.1" customHeight="1" thickTop="1" thickBot="1">
      <c r="A25" s="167">
        <f>'PANEL DE CONTROL DISTRITAL'!A24</f>
        <v>6</v>
      </c>
      <c r="B25" s="169" t="str">
        <f>'PANEL DE CONTROL DISTRITAL'!B24</f>
        <v>ENTREGA</v>
      </c>
      <c r="C25" s="166" t="str">
        <f>'PANEL DE CONTROL DISTRITAL'!C24</f>
        <v>Operador de Equipo Tecnológico</v>
      </c>
      <c r="D25" s="170" t="str">
        <f>'PANEL DE CONTROL DISTRITAL'!D24</f>
        <v xml:space="preserve">Efectividad de entrega de CPV en MAC = </v>
      </c>
      <c r="E25" s="166" t="str">
        <f>'PANEL DE CONTROL DISTRITAL'!E24</f>
        <v>(Total de credenciales entregadas / Total de credenciales solicitadas) x 100</v>
      </c>
      <c r="F25" s="171" t="str">
        <f>'PANEL DE CONTROL DISTRITAL'!F24</f>
        <v>Semanal (remesa)</v>
      </c>
      <c r="G25" s="172">
        <f>'PANEL DE CONTROL DISTRITAL'!G24</f>
        <v>0.9</v>
      </c>
      <c r="H25" s="25" t="str">
        <f>'PANEL DE CONTROL DISTRITAL'!H24</f>
        <v xml:space="preserve">Total de credenciales entregadas </v>
      </c>
      <c r="I25" s="23">
        <v>0</v>
      </c>
      <c r="J25" s="23">
        <v>2</v>
      </c>
      <c r="K25" s="23">
        <v>10</v>
      </c>
      <c r="L25" s="23">
        <v>339</v>
      </c>
      <c r="M25" s="23">
        <v>253</v>
      </c>
      <c r="N25" s="23">
        <v>439</v>
      </c>
      <c r="O25" s="23">
        <v>380</v>
      </c>
      <c r="P25" s="23">
        <v>206</v>
      </c>
      <c r="Q25" s="23">
        <v>204</v>
      </c>
      <c r="R25" s="23">
        <v>190</v>
      </c>
      <c r="S25" s="23">
        <v>159</v>
      </c>
      <c r="T25" s="23">
        <v>226</v>
      </c>
      <c r="U25" s="23">
        <v>121</v>
      </c>
      <c r="V25" s="23">
        <v>315</v>
      </c>
      <c r="W25" s="23">
        <v>221</v>
      </c>
      <c r="X25" s="23">
        <v>418</v>
      </c>
      <c r="Y25" s="23">
        <v>342</v>
      </c>
      <c r="Z25" s="23">
        <v>241</v>
      </c>
      <c r="AA25" s="23">
        <v>102</v>
      </c>
      <c r="AB25" s="23">
        <v>223</v>
      </c>
      <c r="AC25" s="23">
        <v>437</v>
      </c>
      <c r="AD25" s="23">
        <v>97</v>
      </c>
      <c r="AE25" s="168">
        <f>IFERROR(SUM(I25:AD25)/SUM(I26:AD26),0)</f>
        <v>0.99134460547504022</v>
      </c>
    </row>
    <row r="26" spans="1:43" ht="50.1" customHeight="1" thickTop="1" thickBot="1">
      <c r="A26" s="167"/>
      <c r="B26" s="169"/>
      <c r="C26" s="166"/>
      <c r="D26" s="170"/>
      <c r="E26" s="166"/>
      <c r="F26" s="171"/>
      <c r="G26" s="172"/>
      <c r="H26" s="25" t="str">
        <f>'PANEL DE CONTROL DISTRITAL'!H25</f>
        <v xml:space="preserve"> Total de credenciales solicitadas</v>
      </c>
      <c r="I26" s="43">
        <v>0</v>
      </c>
      <c r="J26" s="43">
        <v>2</v>
      </c>
      <c r="K26" s="43">
        <v>39</v>
      </c>
      <c r="L26" s="43">
        <v>351</v>
      </c>
      <c r="M26" s="43">
        <v>253</v>
      </c>
      <c r="N26" s="43">
        <v>440</v>
      </c>
      <c r="O26" s="43">
        <v>380</v>
      </c>
      <c r="P26" s="43">
        <v>206</v>
      </c>
      <c r="Q26" s="43">
        <v>204</v>
      </c>
      <c r="R26" s="43">
        <v>190</v>
      </c>
      <c r="S26" s="43">
        <v>159</v>
      </c>
      <c r="T26" s="43">
        <v>226</v>
      </c>
      <c r="U26" s="43">
        <v>121</v>
      </c>
      <c r="V26" s="43">
        <v>315</v>
      </c>
      <c r="W26" s="43">
        <v>221</v>
      </c>
      <c r="X26" s="43">
        <v>418</v>
      </c>
      <c r="Y26" s="43">
        <v>342</v>
      </c>
      <c r="Z26" s="43">
        <v>241</v>
      </c>
      <c r="AA26" s="43">
        <v>102</v>
      </c>
      <c r="AB26" s="43">
        <v>223</v>
      </c>
      <c r="AC26" s="43">
        <v>438</v>
      </c>
      <c r="AD26" s="43">
        <v>97</v>
      </c>
      <c r="AE26" s="168"/>
    </row>
    <row r="27" spans="1:43" ht="15.75" customHeight="1" thickTop="1">
      <c r="B27" s="1" t="s">
        <v>116</v>
      </c>
      <c r="H27" s="55"/>
      <c r="I27" s="56"/>
      <c r="J27" s="56"/>
      <c r="K27" s="56"/>
      <c r="L27" s="56"/>
      <c r="M27" s="56"/>
      <c r="N27" s="56"/>
      <c r="O27" s="56"/>
      <c r="P27" s="56"/>
      <c r="Q27" s="56"/>
      <c r="R27" s="56"/>
      <c r="S27" s="56"/>
      <c r="T27" s="56"/>
      <c r="U27" s="56"/>
      <c r="V27" s="56"/>
      <c r="W27" s="56"/>
      <c r="X27" s="56"/>
      <c r="Y27" s="56"/>
      <c r="Z27" s="56"/>
      <c r="AA27" s="56"/>
      <c r="AB27" s="56"/>
      <c r="AC27" s="56"/>
      <c r="AD27" s="56"/>
      <c r="AE27" s="12"/>
    </row>
    <row r="28" spans="1:43" ht="15.75" customHeight="1">
      <c r="H28" s="57"/>
    </row>
    <row r="29" spans="1:43" ht="15.75" customHeight="1">
      <c r="H29" s="57"/>
      <c r="I29" s="179" t="s">
        <v>117</v>
      </c>
      <c r="J29" s="179"/>
      <c r="K29" s="179"/>
      <c r="L29" s="179"/>
    </row>
    <row r="30" spans="1:43" ht="15.75" customHeight="1">
      <c r="H30" s="57"/>
      <c r="I30" s="26"/>
      <c r="J30" s="27" t="s">
        <v>118</v>
      </c>
      <c r="K30" s="27"/>
      <c r="L30" s="27"/>
    </row>
    <row r="31" spans="1:43" ht="39" customHeight="1">
      <c r="H31" s="57"/>
      <c r="I31" s="28"/>
      <c r="J31" s="27" t="s">
        <v>119</v>
      </c>
      <c r="K31" s="27"/>
      <c r="L31" s="27"/>
    </row>
    <row r="32" spans="1:43" ht="30" customHeight="1">
      <c r="H32" s="57"/>
      <c r="I32" s="29"/>
      <c r="J32" s="27" t="s">
        <v>120</v>
      </c>
      <c r="K32" s="27"/>
      <c r="L32" s="27"/>
    </row>
    <row r="33" spans="2:13" ht="30" customHeight="1">
      <c r="H33" s="57"/>
      <c r="I33" s="27"/>
      <c r="J33" s="27"/>
      <c r="K33" s="27"/>
      <c r="L33" s="27"/>
    </row>
    <row r="34" spans="2:13" ht="30" customHeight="1">
      <c r="B34" s="180" t="s">
        <v>121</v>
      </c>
      <c r="C34" s="180"/>
      <c r="D34" s="180"/>
      <c r="E34" s="180"/>
      <c r="F34" s="180"/>
      <c r="G34" s="180"/>
      <c r="H34" s="180"/>
      <c r="I34" s="180"/>
      <c r="J34" s="180"/>
      <c r="K34" s="180"/>
      <c r="L34" s="180"/>
      <c r="M34" s="181"/>
    </row>
    <row r="35" spans="2:13" ht="30" customHeight="1">
      <c r="B35" s="182" t="s">
        <v>122</v>
      </c>
      <c r="C35" s="182"/>
      <c r="D35" s="182"/>
      <c r="E35" s="182"/>
      <c r="F35" s="182"/>
      <c r="G35" s="183"/>
      <c r="H35" s="184" t="s">
        <v>123</v>
      </c>
      <c r="I35" s="182"/>
      <c r="J35" s="182"/>
      <c r="K35" s="182"/>
      <c r="L35" s="182"/>
      <c r="M35" s="183"/>
    </row>
    <row r="36" spans="2:13" ht="30" customHeight="1">
      <c r="B36" s="173"/>
      <c r="C36" s="174"/>
      <c r="D36" s="174"/>
      <c r="E36" s="174"/>
      <c r="F36" s="174"/>
      <c r="G36" s="175"/>
      <c r="H36" s="173"/>
      <c r="I36" s="174"/>
      <c r="J36" s="174"/>
      <c r="K36" s="174"/>
      <c r="L36" s="174"/>
      <c r="M36" s="175"/>
    </row>
    <row r="37" spans="2:13" ht="30" customHeight="1">
      <c r="B37" s="176"/>
      <c r="C37" s="177"/>
      <c r="D37" s="177"/>
      <c r="E37" s="177"/>
      <c r="F37" s="177"/>
      <c r="G37" s="178"/>
      <c r="H37" s="176"/>
      <c r="I37" s="177"/>
      <c r="J37" s="177"/>
      <c r="K37" s="177"/>
      <c r="L37" s="177"/>
      <c r="M37" s="178"/>
    </row>
  </sheetData>
  <mergeCells count="71">
    <mergeCell ref="AE25:AE26"/>
    <mergeCell ref="I29:L29"/>
    <mergeCell ref="B34:M34"/>
    <mergeCell ref="B35:G35"/>
    <mergeCell ref="H35:M35"/>
    <mergeCell ref="B36:G37"/>
    <mergeCell ref="H36:M37"/>
    <mergeCell ref="G22:G23"/>
    <mergeCell ref="AE22:AE23"/>
    <mergeCell ref="A24:AE24"/>
    <mergeCell ref="A25:A26"/>
    <mergeCell ref="B25:B26"/>
    <mergeCell ref="C25:C26"/>
    <mergeCell ref="D25:D26"/>
    <mergeCell ref="E25:E26"/>
    <mergeCell ref="F25:F26"/>
    <mergeCell ref="G25:G26"/>
    <mergeCell ref="A22:A23"/>
    <mergeCell ref="B22:B23"/>
    <mergeCell ref="C22:C23"/>
    <mergeCell ref="D22:D23"/>
    <mergeCell ref="E22:E23"/>
    <mergeCell ref="F22:F23"/>
    <mergeCell ref="A18:AE18"/>
    <mergeCell ref="A19:A20"/>
    <mergeCell ref="B19:B20"/>
    <mergeCell ref="C19:C20"/>
    <mergeCell ref="D19:D20"/>
    <mergeCell ref="E19:E20"/>
    <mergeCell ref="F19:F20"/>
    <mergeCell ref="G19:G20"/>
    <mergeCell ref="AE19:AE20"/>
    <mergeCell ref="A15:AE15"/>
    <mergeCell ref="A16:A17"/>
    <mergeCell ref="B16:B17"/>
    <mergeCell ref="C16:C17"/>
    <mergeCell ref="D16:D17"/>
    <mergeCell ref="E16:E17"/>
    <mergeCell ref="F16:F17"/>
    <mergeCell ref="G16:G17"/>
    <mergeCell ref="AE16:AE17"/>
    <mergeCell ref="A10:A11"/>
    <mergeCell ref="B10:B11"/>
    <mergeCell ref="C10:C11"/>
    <mergeCell ref="D10:D11"/>
    <mergeCell ref="E10:E11"/>
    <mergeCell ref="A12:AE12"/>
    <mergeCell ref="A13:A14"/>
    <mergeCell ref="B13:B14"/>
    <mergeCell ref="C13:C14"/>
    <mergeCell ref="D13:D14"/>
    <mergeCell ref="E13:E14"/>
    <mergeCell ref="F13:F14"/>
    <mergeCell ref="G13:G14"/>
    <mergeCell ref="AE13:AE14"/>
    <mergeCell ref="AE10:AE11"/>
    <mergeCell ref="F10:F11"/>
    <mergeCell ref="AE6:AE9"/>
    <mergeCell ref="B7:D7"/>
    <mergeCell ref="A1:AE1"/>
    <mergeCell ref="F2:G2"/>
    <mergeCell ref="X2:AE2"/>
    <mergeCell ref="A4:AE4"/>
    <mergeCell ref="A5:AE5"/>
    <mergeCell ref="E7:H7"/>
    <mergeCell ref="I7:X7"/>
    <mergeCell ref="B8:X8"/>
    <mergeCell ref="A6:A9"/>
    <mergeCell ref="B6:H6"/>
    <mergeCell ref="I6:X6"/>
    <mergeCell ref="G10:G11"/>
  </mergeCells>
  <conditionalFormatting sqref="I21:AD21">
    <cfRule type="colorScale" priority="642">
      <colorScale>
        <cfvo type="min"/>
        <cfvo type="percentile" val="50"/>
        <cfvo type="max"/>
        <color rgb="FFE98BD7"/>
        <color rgb="FFD5007F"/>
        <color rgb="FF950054"/>
      </colorScale>
    </cfRule>
  </conditionalFormatting>
  <conditionalFormatting sqref="AE10">
    <cfRule type="cellIs" dxfId="1241" priority="15" operator="greaterThan">
      <formula>95%</formula>
    </cfRule>
    <cfRule type="cellIs" dxfId="1240" priority="16" operator="greaterThanOrEqual">
      <formula>90%</formula>
    </cfRule>
    <cfRule type="cellIs" dxfId="1239" priority="17" operator="lessThan">
      <formula>89.99%</formula>
    </cfRule>
  </conditionalFormatting>
  <conditionalFormatting sqref="AE13">
    <cfRule type="cellIs" dxfId="1238" priority="12" operator="greaterThan">
      <formula>95%</formula>
    </cfRule>
    <cfRule type="cellIs" dxfId="1237" priority="13" operator="greaterThanOrEqual">
      <formula>90%</formula>
    </cfRule>
    <cfRule type="cellIs" dxfId="1236" priority="14" operator="lessThan">
      <formula>89.99%</formula>
    </cfRule>
  </conditionalFormatting>
  <conditionalFormatting sqref="AE16">
    <cfRule type="cellIs" dxfId="1235" priority="9" operator="greaterThan">
      <formula>95%</formula>
    </cfRule>
    <cfRule type="cellIs" dxfId="1234" priority="10" operator="greaterThanOrEqual">
      <formula>90%</formula>
    </cfRule>
    <cfRule type="cellIs" dxfId="1233" priority="11" operator="lessThan">
      <formula>89.99%</formula>
    </cfRule>
  </conditionalFormatting>
  <conditionalFormatting sqref="AE19">
    <cfRule type="cellIs" dxfId="1232" priority="6" operator="greaterThan">
      <formula>95%</formula>
    </cfRule>
    <cfRule type="cellIs" dxfId="1231" priority="7" operator="greaterThanOrEqual">
      <formula>90%</formula>
    </cfRule>
    <cfRule type="cellIs" dxfId="1230" priority="8" operator="lessThan">
      <formula>89.99%</formula>
    </cfRule>
  </conditionalFormatting>
  <conditionalFormatting sqref="AE22">
    <cfRule type="cellIs" dxfId="1229" priority="4" operator="greaterThanOrEqual">
      <formula>100%</formula>
    </cfRule>
    <cfRule type="cellIs" dxfId="1228" priority="5" operator="lessThan">
      <formula>99.99%</formula>
    </cfRule>
  </conditionalFormatting>
  <conditionalFormatting sqref="AE25">
    <cfRule type="cellIs" dxfId="1227" priority="1" operator="greaterThan">
      <formula>95%</formula>
    </cfRule>
    <cfRule type="cellIs" dxfId="1226" priority="2" operator="greaterThanOrEqual">
      <formula>90%</formula>
    </cfRule>
    <cfRule type="cellIs" dxfId="1225" priority="3" operator="lessThan">
      <formula>89.99%</formula>
    </cfRule>
  </conditionalFormatting>
  <dataValidations disablePrompts="1" count="1">
    <dataValidation showDropDown="1" showInputMessage="1" showErrorMessage="1" sqref="C21 G19:G23 G10:G11 G16:G17 G13:G14 G25:G26" xr:uid="{D7708D0B-7354-43EA-A185-E96B8C08632A}"/>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AQ37"/>
  <sheetViews>
    <sheetView showGridLines="0" topLeftCell="M19" zoomScale="91" zoomScaleNormal="91" workbookViewId="0">
      <selection activeCell="Z9" sqref="Z9"/>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0" width="10.7109375" style="1" customWidth="1"/>
    <col min="31" max="31" width="22.7109375" style="1" customWidth="1"/>
    <col min="32" max="16384" width="11.42578125" style="1"/>
  </cols>
  <sheetData>
    <row r="1" spans="1:43" ht="40.5" customHeight="1">
      <c r="A1" s="148" t="str">
        <f>'PANEL DE CONTROL DISTRITAL'!A1:Q1</f>
        <v>INSTITUTO NACIONAL ELECTORAL
SISTEMA DE GESTIÓN DE LA CALIDAD
ESTADO DE MÉXICO</v>
      </c>
      <c r="B1" s="148"/>
      <c r="C1" s="148"/>
      <c r="D1" s="148"/>
      <c r="E1" s="148"/>
      <c r="F1" s="148"/>
      <c r="G1" s="148"/>
      <c r="H1" s="148"/>
      <c r="I1" s="148"/>
      <c r="J1" s="148"/>
      <c r="K1" s="148"/>
      <c r="L1" s="148"/>
      <c r="M1" s="148"/>
      <c r="N1" s="148"/>
      <c r="O1" s="148"/>
      <c r="P1" s="148"/>
      <c r="Q1" s="148"/>
      <c r="R1" s="148"/>
      <c r="S1" s="148"/>
      <c r="T1" s="148"/>
      <c r="U1" s="148"/>
      <c r="V1" s="148"/>
      <c r="W1" s="148"/>
      <c r="X1" s="148"/>
      <c r="Y1" s="148"/>
      <c r="Z1" s="148"/>
      <c r="AA1" s="148"/>
      <c r="AB1" s="148"/>
      <c r="AC1" s="148"/>
      <c r="AD1" s="148"/>
      <c r="AE1" s="148"/>
    </row>
    <row r="2" spans="1:43" ht="33.75" customHeight="1">
      <c r="A2" s="11"/>
      <c r="B2" s="11"/>
      <c r="C2" s="11"/>
      <c r="D2" s="9" t="s">
        <v>89</v>
      </c>
      <c r="E2" s="9">
        <v>2</v>
      </c>
      <c r="F2" s="149" t="s">
        <v>90</v>
      </c>
      <c r="G2" s="149"/>
      <c r="H2" s="20">
        <v>150251</v>
      </c>
      <c r="I2" s="19"/>
      <c r="J2" s="19"/>
      <c r="K2" s="11"/>
      <c r="L2" s="11"/>
      <c r="M2" s="11"/>
      <c r="N2" s="11"/>
      <c r="O2" s="11"/>
      <c r="P2" s="11"/>
      <c r="Q2" s="11"/>
      <c r="R2" s="11"/>
      <c r="S2" s="11"/>
      <c r="T2" s="11"/>
      <c r="U2" s="11"/>
      <c r="V2" s="11"/>
      <c r="W2" s="11"/>
      <c r="X2" s="150" t="str">
        <f>'PANEL DE CONTROL DISTRITAL'!M2</f>
        <v>Fecha de corte: 22/01/2024</v>
      </c>
      <c r="Y2" s="150"/>
      <c r="Z2" s="150"/>
      <c r="AA2" s="150"/>
      <c r="AB2" s="150"/>
      <c r="AC2" s="150"/>
      <c r="AD2" s="150"/>
      <c r="AE2" s="150"/>
      <c r="AF2" s="15"/>
    </row>
    <row r="3" spans="1:43" ht="11.25" customHeight="1">
      <c r="A3" s="11"/>
      <c r="B3" s="6"/>
      <c r="C3" s="6"/>
      <c r="D3" s="6"/>
      <c r="E3" s="6"/>
      <c r="F3" s="6"/>
      <c r="G3" s="6"/>
      <c r="H3" s="6"/>
      <c r="I3" s="6"/>
      <c r="J3" s="6"/>
      <c r="K3" s="6"/>
      <c r="L3" s="6"/>
      <c r="M3" s="6"/>
      <c r="N3" s="6"/>
      <c r="O3" s="6"/>
      <c r="P3" s="6"/>
      <c r="Q3" s="6"/>
      <c r="R3" s="6"/>
      <c r="S3" s="6"/>
      <c r="T3" s="6"/>
      <c r="U3" s="6"/>
      <c r="V3" s="6"/>
      <c r="W3" s="6"/>
      <c r="X3" s="6"/>
      <c r="Y3" s="6"/>
      <c r="Z3" s="6"/>
      <c r="AA3" s="6"/>
      <c r="AB3" s="6"/>
      <c r="AC3" s="6"/>
      <c r="AD3" s="6"/>
    </row>
    <row r="4" spans="1:43" ht="30" customHeight="1">
      <c r="A4" s="154" t="s">
        <v>91</v>
      </c>
      <c r="B4" s="155"/>
      <c r="C4" s="155"/>
      <c r="D4" s="155"/>
      <c r="E4" s="155"/>
      <c r="F4" s="155"/>
      <c r="G4" s="155"/>
      <c r="H4" s="155"/>
      <c r="I4" s="155"/>
      <c r="J4" s="155"/>
      <c r="K4" s="155"/>
      <c r="L4" s="155"/>
      <c r="M4" s="155"/>
      <c r="N4" s="155"/>
      <c r="O4" s="155"/>
      <c r="P4" s="155"/>
      <c r="Q4" s="155"/>
      <c r="R4" s="155"/>
      <c r="S4" s="155"/>
      <c r="T4" s="155"/>
      <c r="U4" s="155"/>
      <c r="V4" s="155"/>
      <c r="W4" s="155"/>
      <c r="X4" s="155"/>
      <c r="Y4" s="155"/>
      <c r="Z4" s="155"/>
      <c r="AA4" s="155"/>
      <c r="AB4" s="155"/>
      <c r="AC4" s="155"/>
      <c r="AD4" s="155"/>
      <c r="AE4" s="156"/>
      <c r="AG4" s="18"/>
    </row>
    <row r="5" spans="1:43" ht="5.25" customHeight="1">
      <c r="A5" s="157"/>
      <c r="B5" s="158"/>
      <c r="C5" s="158"/>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9"/>
    </row>
    <row r="6" spans="1:43" ht="18" customHeight="1">
      <c r="A6" s="151" t="str">
        <f>'PANEL DE CONTROL DISTRITAL'!A6</f>
        <v>Número</v>
      </c>
      <c r="B6" s="152" t="str">
        <f>'PANEL DE CONTROL DISTRITAL'!B6</f>
        <v xml:space="preserve">PROCESOS SUSTANTIVOS E INDICADORES </v>
      </c>
      <c r="C6" s="152"/>
      <c r="D6" s="152"/>
      <c r="E6" s="152"/>
      <c r="F6" s="152"/>
      <c r="G6" s="152"/>
      <c r="H6" s="152"/>
      <c r="I6" s="160" t="s">
        <v>92</v>
      </c>
      <c r="J6" s="161"/>
      <c r="K6" s="161"/>
      <c r="L6" s="161"/>
      <c r="M6" s="161"/>
      <c r="N6" s="161"/>
      <c r="O6" s="161"/>
      <c r="P6" s="161"/>
      <c r="Q6" s="161"/>
      <c r="R6" s="161"/>
      <c r="S6" s="161"/>
      <c r="T6" s="161"/>
      <c r="U6" s="161"/>
      <c r="V6" s="161"/>
      <c r="W6" s="161"/>
      <c r="X6" s="161"/>
      <c r="Y6" s="85"/>
      <c r="Z6" s="85"/>
      <c r="AA6" s="85"/>
      <c r="AB6" s="85"/>
      <c r="AC6" s="88"/>
      <c r="AD6" s="88"/>
      <c r="AE6" s="187" t="s">
        <v>93</v>
      </c>
    </row>
    <row r="7" spans="1:43" ht="17.25" customHeight="1">
      <c r="A7" s="151"/>
      <c r="B7" s="152" t="str">
        <f>'PANEL DE CONTROL DISTRITAL'!B7</f>
        <v>DESCRIPCIÓN</v>
      </c>
      <c r="C7" s="152"/>
      <c r="D7" s="152"/>
      <c r="E7" s="152" t="str">
        <f>'PANEL DE CONTROL DISTRITAL'!E7</f>
        <v>MEDICIÓN</v>
      </c>
      <c r="F7" s="152"/>
      <c r="G7" s="152"/>
      <c r="H7" s="152"/>
      <c r="I7" s="162" t="str">
        <f>'PANEL DE CONTROL DISTRITAL'!A5</f>
        <v>CAMPAÑA ANUAL INTENSA 2023</v>
      </c>
      <c r="J7" s="163"/>
      <c r="K7" s="163"/>
      <c r="L7" s="163"/>
      <c r="M7" s="163"/>
      <c r="N7" s="163"/>
      <c r="O7" s="163"/>
      <c r="P7" s="163"/>
      <c r="Q7" s="163"/>
      <c r="R7" s="163"/>
      <c r="S7" s="163"/>
      <c r="T7" s="163"/>
      <c r="U7" s="163"/>
      <c r="V7" s="163"/>
      <c r="W7" s="163"/>
      <c r="X7" s="163"/>
      <c r="Y7" s="86"/>
      <c r="Z7" s="86"/>
      <c r="AA7" s="86"/>
      <c r="AB7" s="86"/>
      <c r="AC7" s="89"/>
      <c r="AD7" s="89"/>
      <c r="AE7" s="188"/>
    </row>
    <row r="8" spans="1:43" ht="5.25" customHeight="1">
      <c r="A8" s="151"/>
      <c r="B8" s="164"/>
      <c r="C8" s="165"/>
      <c r="D8" s="165"/>
      <c r="E8" s="165"/>
      <c r="F8" s="165"/>
      <c r="G8" s="165"/>
      <c r="H8" s="165"/>
      <c r="I8" s="165"/>
      <c r="J8" s="165"/>
      <c r="K8" s="165"/>
      <c r="L8" s="165"/>
      <c r="M8" s="165"/>
      <c r="N8" s="165"/>
      <c r="O8" s="165"/>
      <c r="P8" s="165"/>
      <c r="Q8" s="165"/>
      <c r="R8" s="165"/>
      <c r="S8" s="165"/>
      <c r="T8" s="165"/>
      <c r="U8" s="165"/>
      <c r="V8" s="165"/>
      <c r="W8" s="165"/>
      <c r="X8" s="165"/>
      <c r="Y8" s="87"/>
      <c r="Z8" s="87"/>
      <c r="AA8" s="87"/>
      <c r="AB8" s="87"/>
      <c r="AC8" s="90"/>
      <c r="AD8" s="90"/>
      <c r="AE8" s="188"/>
    </row>
    <row r="9" spans="1:43" s="2" customFormat="1" ht="29.25" customHeight="1" thickTop="1" thickBot="1">
      <c r="A9" s="151"/>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42" t="str">
        <f>'PANEL DE CONTROL DISTRITAL'!H8</f>
        <v>Nominativo</v>
      </c>
      <c r="I9" s="31" t="str">
        <f>'150151'!I9</f>
        <v>2023-37</v>
      </c>
      <c r="J9" s="31" t="str">
        <f>'150151'!J9</f>
        <v>2023-38</v>
      </c>
      <c r="K9" s="31" t="str">
        <f>'150151'!K9</f>
        <v>2023-39</v>
      </c>
      <c r="L9" s="31" t="str">
        <f>'150151'!L9</f>
        <v>2023-40</v>
      </c>
      <c r="M9" s="31" t="str">
        <f>'150151'!M9</f>
        <v>2023-41</v>
      </c>
      <c r="N9" s="31" t="str">
        <f>'150151'!N9</f>
        <v>2023-42</v>
      </c>
      <c r="O9" s="31" t="str">
        <f>'150151'!O9</f>
        <v>2023-43</v>
      </c>
      <c r="P9" s="31" t="str">
        <f>'150151'!P9</f>
        <v>2023-44</v>
      </c>
      <c r="Q9" s="31" t="str">
        <f>'150151'!Q9</f>
        <v>2023-45</v>
      </c>
      <c r="R9" s="31" t="str">
        <f>'150151'!R9</f>
        <v>2023-46</v>
      </c>
      <c r="S9" s="31" t="str">
        <f>'150151'!S9</f>
        <v>2023-47</v>
      </c>
      <c r="T9" s="31" t="str">
        <f>'150151'!T9</f>
        <v>2023-48</v>
      </c>
      <c r="U9" s="31" t="str">
        <f>'150151'!U9</f>
        <v>2023-49</v>
      </c>
      <c r="V9" s="31" t="str">
        <f>'150151'!V9</f>
        <v>2023-50</v>
      </c>
      <c r="W9" s="31" t="str">
        <f>'150151'!W9</f>
        <v>2023-51</v>
      </c>
      <c r="X9" s="31" t="str">
        <f>'150151'!X9</f>
        <v>2023-52</v>
      </c>
      <c r="Y9" s="31" t="s">
        <v>110</v>
      </c>
      <c r="Z9" s="31" t="s">
        <v>111</v>
      </c>
      <c r="AA9" s="31" t="s">
        <v>112</v>
      </c>
      <c r="AB9" s="31" t="s">
        <v>113</v>
      </c>
      <c r="AC9" s="31" t="s">
        <v>114</v>
      </c>
      <c r="AD9" s="31" t="s">
        <v>115</v>
      </c>
      <c r="AE9" s="189"/>
    </row>
    <row r="10" spans="1:43" s="2" customFormat="1" ht="50.1" customHeight="1" thickTop="1" thickBot="1">
      <c r="A10" s="167">
        <f>'PANEL DE CONTROL DISTRITAL'!A9</f>
        <v>1</v>
      </c>
      <c r="B10" s="169" t="str">
        <f>'PANEL DE CONTROL DISTRITAL'!B9</f>
        <v>ENTREVISTA</v>
      </c>
      <c r="C10" s="166" t="str">
        <f>'PANEL DE CONTROL DISTRITAL'!C9</f>
        <v xml:space="preserve"> Auxiliar de Atención Ciudadana</v>
      </c>
      <c r="D10" s="170" t="str">
        <f>'PANEL DE CONTROL DISTRITAL'!D9</f>
        <v>Efectividad de la entrevista =</v>
      </c>
      <c r="E10" s="166" t="str">
        <f>'PANEL DE CONTROL DISTRITAL'!E9</f>
        <v>(Número de trámites aplicados / (Número de fichas requisitadas - Notificaciones de improcedencia de trámite)) x 100</v>
      </c>
      <c r="F10" s="171" t="str">
        <f>'PANEL DE CONTROL DISTRITAL'!F9</f>
        <v>Semanal (remesa)</v>
      </c>
      <c r="G10" s="172">
        <f>'PANEL DE CONTROL DISTRITAL'!G9</f>
        <v>0.9</v>
      </c>
      <c r="H10" s="25" t="str">
        <f>'PANEL DE CONTROL DISTRITAL'!H9</f>
        <v>Número de trámites aplicados</v>
      </c>
      <c r="I10" s="23">
        <v>118</v>
      </c>
      <c r="J10" s="23">
        <v>528</v>
      </c>
      <c r="K10" s="23">
        <v>480</v>
      </c>
      <c r="L10" s="23">
        <v>571</v>
      </c>
      <c r="M10" s="23">
        <v>579</v>
      </c>
      <c r="N10" s="23">
        <v>606</v>
      </c>
      <c r="O10" s="23">
        <v>562</v>
      </c>
      <c r="P10" s="23">
        <v>554</v>
      </c>
      <c r="Q10" s="23">
        <v>548</v>
      </c>
      <c r="R10" s="23">
        <v>435</v>
      </c>
      <c r="S10" s="23">
        <v>781</v>
      </c>
      <c r="T10" s="23">
        <v>658</v>
      </c>
      <c r="U10" s="23">
        <v>637</v>
      </c>
      <c r="V10" s="23">
        <v>983</v>
      </c>
      <c r="W10" s="23">
        <v>854</v>
      </c>
      <c r="X10" s="23">
        <v>784</v>
      </c>
      <c r="Y10" s="23">
        <v>791</v>
      </c>
      <c r="Z10" s="23">
        <v>718</v>
      </c>
      <c r="AA10" s="23">
        <v>1065</v>
      </c>
      <c r="AB10" s="23">
        <v>1473</v>
      </c>
      <c r="AC10" s="23">
        <v>1451</v>
      </c>
      <c r="AD10" s="23">
        <v>660</v>
      </c>
      <c r="AE10" s="185">
        <f>IFERROR(SUM(I10:AD10)/SUM(I11:AD11),0)</f>
        <v>0.9962881409248191</v>
      </c>
    </row>
    <row r="11" spans="1:43" s="2" customFormat="1" ht="50.1" customHeight="1" thickTop="1" thickBot="1">
      <c r="A11" s="167"/>
      <c r="B11" s="169"/>
      <c r="C11" s="166"/>
      <c r="D11" s="170"/>
      <c r="E11" s="166"/>
      <c r="F11" s="171"/>
      <c r="G11" s="172"/>
      <c r="H11" s="25" t="str">
        <f>'PANEL DE CONTROL DISTRITAL'!H10</f>
        <v>Número de fichas requisitadas - Notificaciones de improcedencia de trámite</v>
      </c>
      <c r="I11" s="43">
        <v>120</v>
      </c>
      <c r="J11" s="43">
        <v>535</v>
      </c>
      <c r="K11" s="43">
        <v>483</v>
      </c>
      <c r="L11" s="43">
        <v>573</v>
      </c>
      <c r="M11" s="43">
        <v>582</v>
      </c>
      <c r="N11" s="43">
        <v>613</v>
      </c>
      <c r="O11" s="43">
        <v>570</v>
      </c>
      <c r="P11" s="43">
        <v>556</v>
      </c>
      <c r="Q11" s="43">
        <v>557</v>
      </c>
      <c r="R11" s="43">
        <v>437</v>
      </c>
      <c r="S11" s="43">
        <v>782</v>
      </c>
      <c r="T11" s="43">
        <v>658</v>
      </c>
      <c r="U11" s="43">
        <v>637</v>
      </c>
      <c r="V11" s="43">
        <v>984</v>
      </c>
      <c r="W11" s="43">
        <v>858</v>
      </c>
      <c r="X11" s="43">
        <v>785</v>
      </c>
      <c r="Y11" s="43">
        <v>791</v>
      </c>
      <c r="Z11" s="43">
        <v>719</v>
      </c>
      <c r="AA11" s="43">
        <v>1067</v>
      </c>
      <c r="AB11" s="43">
        <v>1477</v>
      </c>
      <c r="AC11" s="43">
        <v>1451</v>
      </c>
      <c r="AD11" s="43">
        <v>660</v>
      </c>
      <c r="AE11" s="186"/>
    </row>
    <row r="12" spans="1:43" s="45" customFormat="1" ht="8.1" customHeight="1" thickTop="1" thickBot="1">
      <c r="A12" s="167"/>
      <c r="B12" s="167"/>
      <c r="C12" s="167"/>
      <c r="D12" s="167"/>
      <c r="E12" s="167"/>
      <c r="F12" s="167"/>
      <c r="G12" s="167"/>
      <c r="H12" s="167"/>
      <c r="I12" s="167"/>
      <c r="J12" s="167"/>
      <c r="K12" s="167"/>
      <c r="L12" s="167"/>
      <c r="M12" s="167"/>
      <c r="N12" s="167"/>
      <c r="O12" s="167"/>
      <c r="P12" s="167"/>
      <c r="Q12" s="167"/>
      <c r="R12" s="167"/>
      <c r="S12" s="167"/>
      <c r="T12" s="167"/>
      <c r="U12" s="167"/>
      <c r="V12" s="167"/>
      <c r="W12" s="167"/>
      <c r="X12" s="167"/>
      <c r="Y12" s="167"/>
      <c r="Z12" s="167"/>
      <c r="AA12" s="167"/>
      <c r="AB12" s="167"/>
      <c r="AC12" s="167"/>
      <c r="AD12" s="167"/>
      <c r="AE12" s="167"/>
      <c r="AF12" s="44"/>
      <c r="AG12" s="44"/>
      <c r="AH12" s="44"/>
      <c r="AI12" s="44"/>
      <c r="AJ12" s="44"/>
      <c r="AK12" s="44"/>
      <c r="AL12" s="44"/>
      <c r="AM12" s="44"/>
      <c r="AN12" s="44"/>
      <c r="AO12" s="44"/>
      <c r="AP12" s="44"/>
      <c r="AQ12" s="44"/>
    </row>
    <row r="13" spans="1:43" s="3" customFormat="1" ht="50.1" customHeight="1" thickTop="1" thickBot="1">
      <c r="A13" s="167">
        <f>'PANEL DE CONTROL DISTRITAL'!A12</f>
        <v>2</v>
      </c>
      <c r="B13" s="169" t="str">
        <f>'PANEL DE CONTROL DISTRITAL'!B12</f>
        <v>TRÁMITE</v>
      </c>
      <c r="C13" s="166" t="str">
        <f>'PANEL DE CONTROL DISTRITAL'!C12</f>
        <v>Operador de Equipo Tecnológico</v>
      </c>
      <c r="D13" s="170" t="str">
        <f>'PANEL DE CONTROL DISTRITAL'!D12</f>
        <v>Trámites exitosos efectivos=</v>
      </c>
      <c r="E13" s="166" t="str">
        <f>'PANEL DE CONTROL DISTRITAL'!E12</f>
        <v>(Número de trámites exitosos / Número de trámites aplicados) x 100</v>
      </c>
      <c r="F13" s="171" t="str">
        <f>'PANEL DE CONTROL DISTRITAL'!F12</f>
        <v>Semanal (remesa)</v>
      </c>
      <c r="G13" s="172">
        <f>'PANEL DE CONTROL DISTRITAL'!G12</f>
        <v>0.9</v>
      </c>
      <c r="H13" s="25" t="str">
        <f>'PANEL DE CONTROL DISTRITAL'!H12</f>
        <v>Número de trámites exitosos</v>
      </c>
      <c r="I13" s="23">
        <v>118</v>
      </c>
      <c r="J13" s="23">
        <v>527</v>
      </c>
      <c r="K13" s="23">
        <v>480</v>
      </c>
      <c r="L13" s="23">
        <v>571</v>
      </c>
      <c r="M13" s="23">
        <v>576</v>
      </c>
      <c r="N13" s="23">
        <v>605</v>
      </c>
      <c r="O13" s="23">
        <v>561</v>
      </c>
      <c r="P13" s="23">
        <v>554</v>
      </c>
      <c r="Q13" s="23">
        <v>546</v>
      </c>
      <c r="R13" s="23">
        <v>435</v>
      </c>
      <c r="S13" s="23">
        <v>781</v>
      </c>
      <c r="T13" s="23">
        <v>658</v>
      </c>
      <c r="U13" s="23">
        <v>635</v>
      </c>
      <c r="V13" s="23">
        <v>983</v>
      </c>
      <c r="W13" s="23">
        <v>852</v>
      </c>
      <c r="X13" s="23">
        <v>783</v>
      </c>
      <c r="Y13" s="23">
        <v>791</v>
      </c>
      <c r="Z13" s="23">
        <v>718</v>
      </c>
      <c r="AA13" s="23">
        <v>1063</v>
      </c>
      <c r="AB13" s="23">
        <v>1471</v>
      </c>
      <c r="AC13" s="23">
        <v>1442</v>
      </c>
      <c r="AD13" s="23">
        <v>655</v>
      </c>
      <c r="AE13" s="185">
        <f>IFERROR(SUM(I13:AD13)/SUM(I14:AD14),0)</f>
        <v>0.99816849816849818</v>
      </c>
    </row>
    <row r="14" spans="1:43" s="3" customFormat="1" ht="50.1" customHeight="1" thickTop="1" thickBot="1">
      <c r="A14" s="167"/>
      <c r="B14" s="169"/>
      <c r="C14" s="166"/>
      <c r="D14" s="170"/>
      <c r="E14" s="166"/>
      <c r="F14" s="171"/>
      <c r="G14" s="172"/>
      <c r="H14" s="25" t="str">
        <f>'PANEL DE CONTROL DISTRITAL'!H13</f>
        <v>Número de trámites aplicados</v>
      </c>
      <c r="I14" s="43">
        <v>118</v>
      </c>
      <c r="J14" s="43">
        <v>528</v>
      </c>
      <c r="K14" s="43">
        <v>480</v>
      </c>
      <c r="L14" s="43">
        <v>571</v>
      </c>
      <c r="M14" s="43">
        <v>579</v>
      </c>
      <c r="N14" s="43">
        <v>606</v>
      </c>
      <c r="O14" s="43">
        <v>562</v>
      </c>
      <c r="P14" s="43">
        <v>554</v>
      </c>
      <c r="Q14" s="43">
        <v>548</v>
      </c>
      <c r="R14" s="43">
        <v>435</v>
      </c>
      <c r="S14" s="43">
        <v>781</v>
      </c>
      <c r="T14" s="43">
        <v>658</v>
      </c>
      <c r="U14" s="43">
        <v>637</v>
      </c>
      <c r="V14" s="43">
        <v>983</v>
      </c>
      <c r="W14" s="43">
        <v>854</v>
      </c>
      <c r="X14" s="43">
        <v>784</v>
      </c>
      <c r="Y14" s="43">
        <v>791</v>
      </c>
      <c r="Z14" s="43">
        <v>718</v>
      </c>
      <c r="AA14" s="43">
        <v>1063</v>
      </c>
      <c r="AB14" s="43">
        <v>1473</v>
      </c>
      <c r="AC14" s="43">
        <v>1451</v>
      </c>
      <c r="AD14" s="43">
        <v>660</v>
      </c>
      <c r="AE14" s="186"/>
    </row>
    <row r="15" spans="1:43" s="45" customFormat="1" ht="8.1" customHeight="1" thickTop="1" thickBot="1">
      <c r="A15" s="167"/>
      <c r="B15" s="167"/>
      <c r="C15" s="167"/>
      <c r="D15" s="167"/>
      <c r="E15" s="167"/>
      <c r="F15" s="167"/>
      <c r="G15" s="167"/>
      <c r="H15" s="167"/>
      <c r="I15" s="167"/>
      <c r="J15" s="167"/>
      <c r="K15" s="167"/>
      <c r="L15" s="167"/>
      <c r="M15" s="167"/>
      <c r="N15" s="167"/>
      <c r="O15" s="167"/>
      <c r="P15" s="167"/>
      <c r="Q15" s="167"/>
      <c r="R15" s="167"/>
      <c r="S15" s="167"/>
      <c r="T15" s="167"/>
      <c r="U15" s="167"/>
      <c r="V15" s="167"/>
      <c r="W15" s="167"/>
      <c r="X15" s="167"/>
      <c r="Y15" s="167"/>
      <c r="Z15" s="167"/>
      <c r="AA15" s="167"/>
      <c r="AB15" s="167"/>
      <c r="AC15" s="167"/>
      <c r="AD15" s="167"/>
      <c r="AE15" s="167"/>
      <c r="AF15" s="44"/>
      <c r="AG15" s="44"/>
      <c r="AH15" s="44"/>
      <c r="AI15" s="44"/>
      <c r="AJ15" s="44"/>
      <c r="AK15" s="44"/>
      <c r="AL15" s="44"/>
      <c r="AM15" s="44"/>
      <c r="AN15" s="44"/>
      <c r="AO15" s="44"/>
      <c r="AP15" s="44"/>
      <c r="AQ15" s="44"/>
    </row>
    <row r="16" spans="1:43" s="3" customFormat="1" ht="50.1" customHeight="1" thickTop="1" thickBot="1">
      <c r="A16" s="167">
        <f>'PANEL DE CONTROL DISTRITAL'!A15</f>
        <v>3</v>
      </c>
      <c r="B16" s="169" t="str">
        <f>'PANEL DE CONTROL DISTRITAL'!B15</f>
        <v>TRANSFERENCIA</v>
      </c>
      <c r="C16" s="166" t="str">
        <f>'PANEL DE CONTROL DISTRITAL'!C15</f>
        <v>Responsable de Módulo</v>
      </c>
      <c r="D16" s="170" t="str">
        <f>'PANEL DE CONTROL DISTRITAL'!D15</f>
        <v xml:space="preserve">Transacciones exitosas = </v>
      </c>
      <c r="E16" s="166" t="str">
        <f>'PANEL DE CONTROL DISTRITAL'!E15</f>
        <v>(Número de Archivos de Transacción aceptados /Total de Archivos de Transacción procesados) x100</v>
      </c>
      <c r="F16" s="171" t="str">
        <f>'PANEL DE CONTROL DISTRITAL'!F15</f>
        <v>Semanal (remesa)</v>
      </c>
      <c r="G16" s="172">
        <f>'PANEL DE CONTROL DISTRITAL'!G15</f>
        <v>0.9</v>
      </c>
      <c r="H16" s="25" t="str">
        <f>'PANEL DE CONTROL DISTRITAL'!H15</f>
        <v>Número de Archivos de Transacción aceptados</v>
      </c>
      <c r="I16" s="23">
        <v>118</v>
      </c>
      <c r="J16" s="23">
        <v>528</v>
      </c>
      <c r="K16" s="23">
        <v>480</v>
      </c>
      <c r="L16" s="23">
        <v>571</v>
      </c>
      <c r="M16" s="23">
        <v>579</v>
      </c>
      <c r="N16" s="23">
        <v>606</v>
      </c>
      <c r="O16" s="23">
        <v>562</v>
      </c>
      <c r="P16" s="23">
        <v>554</v>
      </c>
      <c r="Q16" s="23">
        <v>548</v>
      </c>
      <c r="R16" s="23">
        <v>435</v>
      </c>
      <c r="S16" s="23">
        <v>781</v>
      </c>
      <c r="T16" s="23">
        <v>658</v>
      </c>
      <c r="U16" s="23">
        <v>637</v>
      </c>
      <c r="V16" s="23">
        <v>983</v>
      </c>
      <c r="W16" s="23">
        <v>854</v>
      </c>
      <c r="X16" s="23">
        <v>784</v>
      </c>
      <c r="Y16" s="23">
        <v>791</v>
      </c>
      <c r="Z16" s="23">
        <v>718</v>
      </c>
      <c r="AA16" s="23">
        <v>1065</v>
      </c>
      <c r="AB16" s="23">
        <v>1472</v>
      </c>
      <c r="AC16" s="23">
        <v>1451</v>
      </c>
      <c r="AD16" s="23">
        <v>660</v>
      </c>
      <c r="AE16" s="185">
        <f>IFERROR(SUM(I16:AD16)/SUM(I17:AD17),0)</f>
        <v>1</v>
      </c>
    </row>
    <row r="17" spans="1:43" s="3" customFormat="1" ht="50.1" customHeight="1" thickTop="1" thickBot="1">
      <c r="A17" s="167"/>
      <c r="B17" s="169"/>
      <c r="C17" s="166"/>
      <c r="D17" s="170"/>
      <c r="E17" s="166"/>
      <c r="F17" s="171"/>
      <c r="G17" s="172"/>
      <c r="H17" s="25" t="str">
        <f>'PANEL DE CONTROL DISTRITAL'!H16</f>
        <v>Total de Archivos de Transacción procesados</v>
      </c>
      <c r="I17" s="43">
        <v>118</v>
      </c>
      <c r="J17" s="43">
        <v>528</v>
      </c>
      <c r="K17" s="43">
        <v>480</v>
      </c>
      <c r="L17" s="43">
        <v>571</v>
      </c>
      <c r="M17" s="43">
        <v>579</v>
      </c>
      <c r="N17" s="43">
        <v>606</v>
      </c>
      <c r="O17" s="43">
        <v>562</v>
      </c>
      <c r="P17" s="43">
        <v>554</v>
      </c>
      <c r="Q17" s="43">
        <v>548</v>
      </c>
      <c r="R17" s="43">
        <v>435</v>
      </c>
      <c r="S17" s="43">
        <v>781</v>
      </c>
      <c r="T17" s="43">
        <v>658</v>
      </c>
      <c r="U17" s="43">
        <v>637</v>
      </c>
      <c r="V17" s="43">
        <v>983</v>
      </c>
      <c r="W17" s="43">
        <v>854</v>
      </c>
      <c r="X17" s="43">
        <v>784</v>
      </c>
      <c r="Y17" s="43">
        <v>791</v>
      </c>
      <c r="Z17" s="43">
        <v>718</v>
      </c>
      <c r="AA17" s="43">
        <v>1065</v>
      </c>
      <c r="AB17" s="43">
        <v>1472</v>
      </c>
      <c r="AC17" s="43">
        <v>1451</v>
      </c>
      <c r="AD17" s="43">
        <v>660</v>
      </c>
      <c r="AE17" s="186"/>
    </row>
    <row r="18" spans="1:43" s="45" customFormat="1" ht="8.1" customHeight="1" thickTop="1" thickBot="1">
      <c r="A18" s="167">
        <v>698</v>
      </c>
      <c r="B18" s="167"/>
      <c r="C18" s="167"/>
      <c r="D18" s="167"/>
      <c r="E18" s="167"/>
      <c r="F18" s="167"/>
      <c r="G18" s="167"/>
      <c r="H18" s="167"/>
      <c r="I18" s="167"/>
      <c r="J18" s="167"/>
      <c r="K18" s="167"/>
      <c r="L18" s="167"/>
      <c r="M18" s="167"/>
      <c r="N18" s="167"/>
      <c r="O18" s="167"/>
      <c r="P18" s="167"/>
      <c r="Q18" s="167"/>
      <c r="R18" s="167"/>
      <c r="S18" s="167"/>
      <c r="T18" s="167"/>
      <c r="U18" s="167"/>
      <c r="V18" s="167"/>
      <c r="W18" s="167"/>
      <c r="X18" s="167"/>
      <c r="Y18" s="167"/>
      <c r="Z18" s="167"/>
      <c r="AA18" s="167"/>
      <c r="AB18" s="167"/>
      <c r="AC18" s="167"/>
      <c r="AD18" s="167"/>
      <c r="AE18" s="167"/>
      <c r="AF18" s="44"/>
      <c r="AG18" s="44"/>
      <c r="AH18" s="44"/>
      <c r="AI18" s="44"/>
      <c r="AJ18" s="44"/>
      <c r="AK18" s="44"/>
      <c r="AL18" s="44"/>
      <c r="AM18" s="44"/>
      <c r="AN18" s="44"/>
      <c r="AO18" s="44"/>
      <c r="AP18" s="44"/>
      <c r="AQ18" s="44"/>
    </row>
    <row r="19" spans="1:43" s="3" customFormat="1" ht="50.1" customHeight="1" thickTop="1" thickBot="1">
      <c r="A19" s="167">
        <f>'PANEL DE CONTROL DISTRITAL'!A18</f>
        <v>4</v>
      </c>
      <c r="B19" s="169" t="str">
        <f>'PANEL DE CONTROL DISTRITAL'!B18</f>
        <v>CONCILIACIÓN</v>
      </c>
      <c r="C19" s="166" t="str">
        <f>'PANEL DE CONTROL DISTRITAL'!C18</f>
        <v>Responsable de Módulo</v>
      </c>
      <c r="D19" s="170" t="str">
        <f>'PANEL DE CONTROL DISTRITAL'!D18</f>
        <v xml:space="preserve">Credenciales disponibles para entrega = </v>
      </c>
      <c r="E19" s="166" t="str">
        <f>'PANEL DE CONTROL DISTRITAL'!E18</f>
        <v>((Credenciales recibidas - Credenciales inconsistentes) / Credenciales recibidas) x 100</v>
      </c>
      <c r="F19" s="171" t="str">
        <f>'PANEL DE CONTROL DISTRITAL'!F18</f>
        <v>Semanal (remesa)</v>
      </c>
      <c r="G19" s="172">
        <f>'PANEL DE CONTROL DISTRITAL'!G18</f>
        <v>0.9</v>
      </c>
      <c r="H19" s="25" t="str">
        <f>'PANEL DE CONTROL DISTRITAL'!H18</f>
        <v xml:space="preserve">Credenciales Recibidas - Credenciales inconsistentes </v>
      </c>
      <c r="I19" s="23">
        <v>94</v>
      </c>
      <c r="J19" s="23">
        <v>616</v>
      </c>
      <c r="K19" s="23">
        <v>535</v>
      </c>
      <c r="L19" s="23">
        <v>468</v>
      </c>
      <c r="M19" s="23">
        <v>573</v>
      </c>
      <c r="N19" s="23">
        <v>609</v>
      </c>
      <c r="O19" s="23">
        <v>592</v>
      </c>
      <c r="P19" s="23">
        <v>531</v>
      </c>
      <c r="Q19" s="23">
        <v>555</v>
      </c>
      <c r="R19" s="23">
        <v>443</v>
      </c>
      <c r="S19" s="23">
        <v>645</v>
      </c>
      <c r="T19" s="23">
        <v>709</v>
      </c>
      <c r="U19" s="23">
        <v>553</v>
      </c>
      <c r="V19" s="23">
        <v>908</v>
      </c>
      <c r="W19" s="23">
        <v>795</v>
      </c>
      <c r="X19" s="23">
        <v>917</v>
      </c>
      <c r="Y19" s="23">
        <v>698</v>
      </c>
      <c r="Z19" s="23">
        <v>290</v>
      </c>
      <c r="AA19" s="23">
        <v>687</v>
      </c>
      <c r="AB19" s="23">
        <v>1539</v>
      </c>
      <c r="AC19" s="23">
        <v>1277</v>
      </c>
      <c r="AD19" s="23">
        <v>143</v>
      </c>
      <c r="AE19" s="185">
        <f>IFERROR(SUM(I19:AD19)/SUM(I20:AD20),0)</f>
        <v>1</v>
      </c>
    </row>
    <row r="20" spans="1:43" s="3" customFormat="1" ht="50.1" customHeight="1" thickTop="1" thickBot="1">
      <c r="A20" s="167"/>
      <c r="B20" s="169"/>
      <c r="C20" s="166"/>
      <c r="D20" s="170"/>
      <c r="E20" s="166"/>
      <c r="F20" s="171"/>
      <c r="G20" s="172"/>
      <c r="H20" s="25" t="str">
        <f>'PANEL DE CONTROL DISTRITAL'!H19</f>
        <v>Credenciales recibidas</v>
      </c>
      <c r="I20" s="43">
        <v>94</v>
      </c>
      <c r="J20" s="43">
        <v>616</v>
      </c>
      <c r="K20" s="43">
        <v>535</v>
      </c>
      <c r="L20" s="43">
        <v>468</v>
      </c>
      <c r="M20" s="43">
        <v>573</v>
      </c>
      <c r="N20" s="43">
        <v>609</v>
      </c>
      <c r="O20" s="43">
        <v>592</v>
      </c>
      <c r="P20" s="43">
        <v>531</v>
      </c>
      <c r="Q20" s="43">
        <v>555</v>
      </c>
      <c r="R20" s="43">
        <v>443</v>
      </c>
      <c r="S20" s="43">
        <v>645</v>
      </c>
      <c r="T20" s="43">
        <v>709</v>
      </c>
      <c r="U20" s="43">
        <v>553</v>
      </c>
      <c r="V20" s="43">
        <v>908</v>
      </c>
      <c r="W20" s="43">
        <v>795</v>
      </c>
      <c r="X20" s="43">
        <v>917</v>
      </c>
      <c r="Y20" s="43">
        <v>698</v>
      </c>
      <c r="Z20" s="43">
        <v>290</v>
      </c>
      <c r="AA20" s="43">
        <v>687</v>
      </c>
      <c r="AB20" s="43">
        <v>1539</v>
      </c>
      <c r="AC20" s="43">
        <v>1277</v>
      </c>
      <c r="AD20" s="43">
        <v>143</v>
      </c>
      <c r="AE20" s="186"/>
    </row>
    <row r="21" spans="1:43" s="45" customFormat="1" ht="8.1" customHeight="1" thickTop="1" thickBot="1">
      <c r="A21" s="46"/>
      <c r="B21" s="47"/>
      <c r="C21" s="48"/>
      <c r="D21" s="49"/>
      <c r="E21" s="48"/>
      <c r="F21" s="50"/>
      <c r="G21" s="51"/>
      <c r="H21" s="52"/>
      <c r="I21" s="53"/>
      <c r="J21" s="53"/>
      <c r="K21" s="53"/>
      <c r="L21" s="53"/>
      <c r="M21" s="53"/>
      <c r="N21" s="53"/>
      <c r="O21" s="53"/>
      <c r="P21" s="53"/>
      <c r="Q21" s="53"/>
      <c r="R21" s="53"/>
      <c r="S21" s="53"/>
      <c r="T21" s="53"/>
      <c r="U21" s="53"/>
      <c r="V21" s="53"/>
      <c r="W21" s="53"/>
      <c r="X21" s="53"/>
      <c r="Y21" s="53"/>
      <c r="Z21" s="53"/>
      <c r="AA21" s="53"/>
      <c r="AB21" s="53"/>
      <c r="AC21" s="53"/>
      <c r="AD21" s="53"/>
      <c r="AE21" s="54"/>
      <c r="AF21" s="44"/>
      <c r="AG21" s="44"/>
      <c r="AH21" s="44"/>
      <c r="AI21" s="44"/>
      <c r="AJ21" s="44"/>
      <c r="AK21" s="44"/>
      <c r="AL21" s="44"/>
      <c r="AM21" s="44"/>
      <c r="AN21" s="44"/>
      <c r="AO21" s="44"/>
      <c r="AP21" s="44"/>
      <c r="AQ21" s="44"/>
    </row>
    <row r="22" spans="1:43" s="3" customFormat="1" ht="50.1" customHeight="1" thickTop="1" thickBot="1">
      <c r="A22" s="167">
        <f>'PANEL DE CONTROL DISTRITAL'!A21</f>
        <v>5</v>
      </c>
      <c r="B22" s="169" t="str">
        <f>'PANEL DE CONTROL DISTRITAL'!B21</f>
        <v>CONCILIACIÓN</v>
      </c>
      <c r="C22" s="166" t="str">
        <f>'PANEL DE CONTROL DISTRITAL'!C21</f>
        <v>Responsable de Módulo</v>
      </c>
      <c r="D22" s="170" t="str">
        <f>'PANEL DE CONTROL DISTRITAL'!D21</f>
        <v xml:space="preserve">Credenciales disponibles para entrega = </v>
      </c>
      <c r="E22" s="166" t="str">
        <f>'PANEL DE CONTROL DISTRITAL'!E21</f>
        <v>(Credenciales en resguardo / Credenciales totales en SIIRFE disponibles para entrega) x 100</v>
      </c>
      <c r="F22" s="171" t="str">
        <f>'PANEL DE CONTROL DISTRITAL'!F21</f>
        <v>Semanal (remesa)</v>
      </c>
      <c r="G22" s="172">
        <f>'PANEL DE CONTROL DISTRITAL'!G21</f>
        <v>1</v>
      </c>
      <c r="H22" s="25" t="str">
        <f>'PANEL DE CONTROL DISTRITAL'!H21</f>
        <v>Credenciales en resguardo</v>
      </c>
      <c r="I22" s="23">
        <v>1089</v>
      </c>
      <c r="J22" s="23">
        <v>1126</v>
      </c>
      <c r="K22" s="23">
        <v>1084</v>
      </c>
      <c r="L22" s="23">
        <v>990</v>
      </c>
      <c r="M22" s="23">
        <v>1000</v>
      </c>
      <c r="N22" s="23">
        <v>1067</v>
      </c>
      <c r="O22" s="23">
        <v>1091</v>
      </c>
      <c r="P22" s="23">
        <v>1006</v>
      </c>
      <c r="Q22" s="23">
        <v>1003</v>
      </c>
      <c r="R22" s="23">
        <v>990</v>
      </c>
      <c r="S22" s="23">
        <v>995</v>
      </c>
      <c r="T22" s="23">
        <v>1050</v>
      </c>
      <c r="U22" s="23">
        <v>986</v>
      </c>
      <c r="V22" s="23">
        <v>1323</v>
      </c>
      <c r="W22" s="23">
        <v>1270</v>
      </c>
      <c r="X22" s="23">
        <v>1317</v>
      </c>
      <c r="Y22" s="23">
        <v>1186</v>
      </c>
      <c r="Z22" s="23">
        <v>725</v>
      </c>
      <c r="AA22" s="23">
        <v>716</v>
      </c>
      <c r="AB22" s="23">
        <v>1262</v>
      </c>
      <c r="AC22" s="23">
        <v>1188</v>
      </c>
      <c r="AD22" s="23">
        <v>1178</v>
      </c>
      <c r="AE22" s="185">
        <f>IFERROR(SUM(I22:AD22)/SUM(I23:AD23),0)</f>
        <v>1</v>
      </c>
    </row>
    <row r="23" spans="1:43" s="3" customFormat="1" ht="50.1" customHeight="1" thickTop="1" thickBot="1">
      <c r="A23" s="167"/>
      <c r="B23" s="169"/>
      <c r="C23" s="166"/>
      <c r="D23" s="170"/>
      <c r="E23" s="166"/>
      <c r="F23" s="171"/>
      <c r="G23" s="172"/>
      <c r="H23" s="25" t="str">
        <f>'PANEL DE CONTROL DISTRITAL'!H22</f>
        <v>Credenciales totales en SIIRFE disponibles para entrega</v>
      </c>
      <c r="I23" s="43">
        <v>1089</v>
      </c>
      <c r="J23" s="43">
        <v>1126</v>
      </c>
      <c r="K23" s="43">
        <v>1084</v>
      </c>
      <c r="L23" s="43">
        <v>990</v>
      </c>
      <c r="M23" s="43">
        <v>1000</v>
      </c>
      <c r="N23" s="43">
        <v>1067</v>
      </c>
      <c r="O23" s="43">
        <v>1091</v>
      </c>
      <c r="P23" s="43">
        <v>1006</v>
      </c>
      <c r="Q23" s="43">
        <v>1003</v>
      </c>
      <c r="R23" s="43">
        <v>990</v>
      </c>
      <c r="S23" s="43">
        <v>995</v>
      </c>
      <c r="T23" s="43">
        <v>1050</v>
      </c>
      <c r="U23" s="43">
        <v>986</v>
      </c>
      <c r="V23" s="43">
        <v>1323</v>
      </c>
      <c r="W23" s="43">
        <v>1270</v>
      </c>
      <c r="X23" s="43">
        <v>1317</v>
      </c>
      <c r="Y23" s="43">
        <v>1186</v>
      </c>
      <c r="Z23" s="43">
        <v>725</v>
      </c>
      <c r="AA23" s="43">
        <v>716</v>
      </c>
      <c r="AB23" s="43">
        <v>1262</v>
      </c>
      <c r="AC23" s="43">
        <v>1188</v>
      </c>
      <c r="AD23" s="43">
        <v>1178</v>
      </c>
      <c r="AE23" s="186"/>
    </row>
    <row r="24" spans="1:43" s="4" customFormat="1" ht="7.5" customHeight="1" thickTop="1" thickBot="1">
      <c r="A24" s="167"/>
      <c r="B24" s="167"/>
      <c r="C24" s="167"/>
      <c r="D24" s="167"/>
      <c r="E24" s="167"/>
      <c r="F24" s="167"/>
      <c r="G24" s="167"/>
      <c r="H24" s="167"/>
      <c r="I24" s="167"/>
      <c r="J24" s="167"/>
      <c r="K24" s="167"/>
      <c r="L24" s="167"/>
      <c r="M24" s="167"/>
      <c r="N24" s="167"/>
      <c r="O24" s="167"/>
      <c r="P24" s="167"/>
      <c r="Q24" s="167"/>
      <c r="R24" s="167"/>
      <c r="S24" s="167"/>
      <c r="T24" s="167"/>
      <c r="U24" s="167"/>
      <c r="V24" s="167"/>
      <c r="W24" s="167"/>
      <c r="X24" s="167"/>
      <c r="Y24" s="167"/>
      <c r="Z24" s="167"/>
      <c r="AA24" s="167"/>
      <c r="AB24" s="167"/>
      <c r="AC24" s="167"/>
      <c r="AD24" s="167"/>
      <c r="AE24" s="167"/>
    </row>
    <row r="25" spans="1:43" ht="50.1" customHeight="1" thickTop="1" thickBot="1">
      <c r="A25" s="167">
        <f>'PANEL DE CONTROL DISTRITAL'!A24</f>
        <v>6</v>
      </c>
      <c r="B25" s="169" t="str">
        <f>'PANEL DE CONTROL DISTRITAL'!B24</f>
        <v>ENTREGA</v>
      </c>
      <c r="C25" s="166" t="str">
        <f>'PANEL DE CONTROL DISTRITAL'!C24</f>
        <v>Operador de Equipo Tecnológico</v>
      </c>
      <c r="D25" s="170" t="str">
        <f>'PANEL DE CONTROL DISTRITAL'!D24</f>
        <v xml:space="preserve">Efectividad de entrega de CPV en MAC = </v>
      </c>
      <c r="E25" s="166" t="str">
        <f>'PANEL DE CONTROL DISTRITAL'!E24</f>
        <v>(Total de credenciales entregadas / Total de credenciales solicitadas) x 100</v>
      </c>
      <c r="F25" s="171" t="str">
        <f>'PANEL DE CONTROL DISTRITAL'!F24</f>
        <v>Semanal (remesa)</v>
      </c>
      <c r="G25" s="172">
        <f>'PANEL DE CONTROL DISTRITAL'!G24</f>
        <v>0.9</v>
      </c>
      <c r="H25" s="25" t="str">
        <f>'PANEL DE CONTROL DISTRITAL'!H24</f>
        <v xml:space="preserve">Total de credenciales entregadas </v>
      </c>
      <c r="I25" s="23">
        <v>110</v>
      </c>
      <c r="J25" s="23">
        <v>548</v>
      </c>
      <c r="K25" s="23">
        <v>563</v>
      </c>
      <c r="L25" s="23">
        <v>562</v>
      </c>
      <c r="M25" s="23">
        <v>563</v>
      </c>
      <c r="N25" s="23">
        <v>533</v>
      </c>
      <c r="O25" s="23">
        <v>568</v>
      </c>
      <c r="P25" s="23">
        <v>616</v>
      </c>
      <c r="Q25" s="23">
        <v>558</v>
      </c>
      <c r="R25" s="23">
        <v>456</v>
      </c>
      <c r="S25" s="23">
        <v>631</v>
      </c>
      <c r="T25" s="23">
        <v>654</v>
      </c>
      <c r="U25" s="23">
        <v>617</v>
      </c>
      <c r="V25" s="23">
        <v>571</v>
      </c>
      <c r="W25" s="23">
        <v>847</v>
      </c>
      <c r="X25" s="23">
        <v>870</v>
      </c>
      <c r="Y25" s="23">
        <v>829</v>
      </c>
      <c r="Z25" s="23">
        <v>751</v>
      </c>
      <c r="AA25" s="23">
        <v>696</v>
      </c>
      <c r="AB25" s="23">
        <v>993</v>
      </c>
      <c r="AC25" s="23">
        <v>1340</v>
      </c>
      <c r="AD25" s="23">
        <v>153</v>
      </c>
      <c r="AE25" s="185">
        <f>IFERROR(SUM(I25:AD25)/SUM(I26:AD26),0)</f>
        <v>0.99950128241664293</v>
      </c>
    </row>
    <row r="26" spans="1:43" ht="50.1" customHeight="1" thickTop="1" thickBot="1">
      <c r="A26" s="167"/>
      <c r="B26" s="169"/>
      <c r="C26" s="166"/>
      <c r="D26" s="170"/>
      <c r="E26" s="166"/>
      <c r="F26" s="171"/>
      <c r="G26" s="172"/>
      <c r="H26" s="25" t="str">
        <f>'PANEL DE CONTROL DISTRITAL'!H25</f>
        <v xml:space="preserve"> Total de credenciales solicitadas</v>
      </c>
      <c r="I26" s="43">
        <v>110</v>
      </c>
      <c r="J26" s="43">
        <v>548</v>
      </c>
      <c r="K26" s="43">
        <v>565</v>
      </c>
      <c r="L26" s="43">
        <v>562</v>
      </c>
      <c r="M26" s="43">
        <v>563</v>
      </c>
      <c r="N26" s="43">
        <v>533</v>
      </c>
      <c r="O26" s="43">
        <v>569</v>
      </c>
      <c r="P26" s="43">
        <v>616</v>
      </c>
      <c r="Q26" s="43">
        <v>558</v>
      </c>
      <c r="R26" s="43">
        <v>456</v>
      </c>
      <c r="S26" s="43">
        <v>634</v>
      </c>
      <c r="T26" s="43">
        <v>655</v>
      </c>
      <c r="U26" s="43">
        <v>617</v>
      </c>
      <c r="V26" s="43">
        <v>571</v>
      </c>
      <c r="W26" s="43">
        <v>847</v>
      </c>
      <c r="X26" s="43">
        <v>870</v>
      </c>
      <c r="Y26" s="43">
        <v>829</v>
      </c>
      <c r="Z26" s="43">
        <v>751</v>
      </c>
      <c r="AA26" s="43">
        <v>696</v>
      </c>
      <c r="AB26" s="43">
        <v>993</v>
      </c>
      <c r="AC26" s="43">
        <v>1340</v>
      </c>
      <c r="AD26" s="43">
        <v>153</v>
      </c>
      <c r="AE26" s="186"/>
    </row>
    <row r="27" spans="1:43" ht="15.75" customHeight="1" thickTop="1">
      <c r="B27" s="1" t="s">
        <v>116</v>
      </c>
      <c r="H27" s="55"/>
      <c r="I27" s="56"/>
      <c r="J27" s="56"/>
      <c r="K27" s="56"/>
      <c r="L27" s="56"/>
      <c r="M27" s="56"/>
      <c r="N27" s="56"/>
      <c r="O27" s="56"/>
      <c r="P27" s="56"/>
      <c r="Q27" s="56"/>
      <c r="R27" s="56"/>
      <c r="S27" s="56"/>
      <c r="T27" s="56"/>
      <c r="U27" s="56"/>
      <c r="V27" s="56"/>
      <c r="W27" s="56"/>
      <c r="X27" s="56"/>
      <c r="Y27" s="56"/>
      <c r="Z27" s="56"/>
      <c r="AA27" s="56"/>
      <c r="AB27" s="56"/>
      <c r="AC27" s="56"/>
      <c r="AD27" s="56"/>
      <c r="AE27" s="12"/>
    </row>
    <row r="28" spans="1:43" ht="15.75" customHeight="1">
      <c r="H28" s="57"/>
    </row>
    <row r="29" spans="1:43" ht="15.75" customHeight="1">
      <c r="H29" s="57"/>
      <c r="I29" s="179" t="s">
        <v>117</v>
      </c>
      <c r="J29" s="179"/>
      <c r="K29" s="179"/>
      <c r="L29" s="179"/>
    </row>
    <row r="30" spans="1:43" ht="15.75" customHeight="1">
      <c r="H30" s="57"/>
      <c r="I30" s="26"/>
      <c r="J30" s="27" t="s">
        <v>118</v>
      </c>
      <c r="K30" s="27"/>
      <c r="L30" s="27"/>
    </row>
    <row r="31" spans="1:43" ht="39" customHeight="1">
      <c r="H31" s="57"/>
      <c r="I31" s="28"/>
      <c r="J31" s="27" t="s">
        <v>119</v>
      </c>
      <c r="K31" s="27"/>
      <c r="L31" s="27"/>
    </row>
    <row r="32" spans="1:43" ht="30" customHeight="1">
      <c r="H32" s="57"/>
      <c r="I32" s="29"/>
      <c r="J32" s="27" t="s">
        <v>120</v>
      </c>
      <c r="K32" s="27"/>
      <c r="L32" s="27"/>
    </row>
    <row r="33" spans="2:13" ht="30" customHeight="1">
      <c r="H33" s="57"/>
      <c r="I33" s="27"/>
      <c r="J33" s="27"/>
      <c r="K33" s="27"/>
      <c r="L33" s="27"/>
    </row>
    <row r="34" spans="2:13" ht="30" customHeight="1">
      <c r="B34" s="180" t="s">
        <v>121</v>
      </c>
      <c r="C34" s="180"/>
      <c r="D34" s="180"/>
      <c r="E34" s="180"/>
      <c r="F34" s="180"/>
      <c r="G34" s="180"/>
      <c r="H34" s="180"/>
      <c r="I34" s="180"/>
      <c r="J34" s="180"/>
      <c r="K34" s="180"/>
      <c r="L34" s="180"/>
      <c r="M34" s="181"/>
    </row>
    <row r="35" spans="2:13" ht="30" customHeight="1">
      <c r="B35" s="182" t="s">
        <v>122</v>
      </c>
      <c r="C35" s="182"/>
      <c r="D35" s="182"/>
      <c r="E35" s="182"/>
      <c r="F35" s="182"/>
      <c r="G35" s="183"/>
      <c r="H35" s="184" t="s">
        <v>123</v>
      </c>
      <c r="I35" s="182"/>
      <c r="J35" s="182"/>
      <c r="K35" s="182"/>
      <c r="L35" s="182"/>
      <c r="M35" s="183"/>
    </row>
    <row r="36" spans="2:13" ht="30" customHeight="1">
      <c r="B36" s="173"/>
      <c r="C36" s="174"/>
      <c r="D36" s="174"/>
      <c r="E36" s="174"/>
      <c r="F36" s="174"/>
      <c r="G36" s="175"/>
      <c r="H36" s="173"/>
      <c r="I36" s="174"/>
      <c r="J36" s="174"/>
      <c r="K36" s="174"/>
      <c r="L36" s="174"/>
      <c r="M36" s="175"/>
    </row>
    <row r="37" spans="2:13" ht="30" customHeight="1">
      <c r="B37" s="176"/>
      <c r="C37" s="177"/>
      <c r="D37" s="177"/>
      <c r="E37" s="177"/>
      <c r="F37" s="177"/>
      <c r="G37" s="178"/>
      <c r="H37" s="176"/>
      <c r="I37" s="177"/>
      <c r="J37" s="177"/>
      <c r="K37" s="177"/>
      <c r="L37" s="177"/>
      <c r="M37" s="178"/>
    </row>
  </sheetData>
  <mergeCells count="71">
    <mergeCell ref="I29:L29"/>
    <mergeCell ref="B34:M34"/>
    <mergeCell ref="B35:G35"/>
    <mergeCell ref="H35:M35"/>
    <mergeCell ref="B36:G37"/>
    <mergeCell ref="H36:M37"/>
    <mergeCell ref="A1:AE1"/>
    <mergeCell ref="F2:G2"/>
    <mergeCell ref="A4:AE4"/>
    <mergeCell ref="A5:AE5"/>
    <mergeCell ref="F10:F11"/>
    <mergeCell ref="G10:G11"/>
    <mergeCell ref="AE10:AE11"/>
    <mergeCell ref="A6:A9"/>
    <mergeCell ref="B6:H6"/>
    <mergeCell ref="I6:X6"/>
    <mergeCell ref="AE6:AE9"/>
    <mergeCell ref="B7:D7"/>
    <mergeCell ref="E7:H7"/>
    <mergeCell ref="I7:X7"/>
    <mergeCell ref="B8:X8"/>
    <mergeCell ref="X2:AE2"/>
    <mergeCell ref="A12:AE12"/>
    <mergeCell ref="A10:A11"/>
    <mergeCell ref="B10:B11"/>
    <mergeCell ref="C10:C11"/>
    <mergeCell ref="D10:D11"/>
    <mergeCell ref="E10:E11"/>
    <mergeCell ref="F13:F14"/>
    <mergeCell ref="G13:G14"/>
    <mergeCell ref="AE13:AE14"/>
    <mergeCell ref="A15:AE15"/>
    <mergeCell ref="A13:A14"/>
    <mergeCell ref="B13:B14"/>
    <mergeCell ref="C13:C14"/>
    <mergeCell ref="D13:D14"/>
    <mergeCell ref="E13:E14"/>
    <mergeCell ref="F16:F17"/>
    <mergeCell ref="G16:G17"/>
    <mergeCell ref="AE16:AE17"/>
    <mergeCell ref="A18:AE18"/>
    <mergeCell ref="A16:A17"/>
    <mergeCell ref="B16:B17"/>
    <mergeCell ref="C16:C17"/>
    <mergeCell ref="D16:D17"/>
    <mergeCell ref="E16:E17"/>
    <mergeCell ref="E22:E23"/>
    <mergeCell ref="F19:F20"/>
    <mergeCell ref="G19:G20"/>
    <mergeCell ref="AE19:AE20"/>
    <mergeCell ref="A19:A20"/>
    <mergeCell ref="B19:B20"/>
    <mergeCell ref="C19:C20"/>
    <mergeCell ref="D19:D20"/>
    <mergeCell ref="E19:E20"/>
    <mergeCell ref="F22:F23"/>
    <mergeCell ref="G22:G23"/>
    <mergeCell ref="AE22:AE23"/>
    <mergeCell ref="A22:A23"/>
    <mergeCell ref="B22:B23"/>
    <mergeCell ref="C22:C23"/>
    <mergeCell ref="D22:D23"/>
    <mergeCell ref="G25:G26"/>
    <mergeCell ref="AE25:AE26"/>
    <mergeCell ref="A24:AE24"/>
    <mergeCell ref="A25:A26"/>
    <mergeCell ref="B25:B26"/>
    <mergeCell ref="C25:C26"/>
    <mergeCell ref="D25:D26"/>
    <mergeCell ref="E25:E26"/>
    <mergeCell ref="F25:F26"/>
  </mergeCells>
  <phoneticPr fontId="29" type="noConversion"/>
  <conditionalFormatting sqref="I21:AD21">
    <cfRule type="colorScale" priority="643">
      <colorScale>
        <cfvo type="min"/>
        <cfvo type="percentile" val="50"/>
        <cfvo type="max"/>
        <color rgb="FFE98BD7"/>
        <color rgb="FFD5007F"/>
        <color rgb="FF950054"/>
      </colorScale>
    </cfRule>
  </conditionalFormatting>
  <conditionalFormatting sqref="AE10">
    <cfRule type="cellIs" dxfId="1224" priority="20" operator="greaterThan">
      <formula>95%</formula>
    </cfRule>
    <cfRule type="cellIs" dxfId="1223" priority="21" operator="greaterThanOrEqual">
      <formula>90%</formula>
    </cfRule>
    <cfRule type="cellIs" dxfId="1222" priority="22" operator="lessThan">
      <formula>89.99%</formula>
    </cfRule>
  </conditionalFormatting>
  <conditionalFormatting sqref="AE13">
    <cfRule type="cellIs" dxfId="1221" priority="17" operator="greaterThan">
      <formula>95%</formula>
    </cfRule>
    <cfRule type="cellIs" dxfId="1220" priority="18" operator="greaterThanOrEqual">
      <formula>90%</formula>
    </cfRule>
    <cfRule type="cellIs" dxfId="1219" priority="19" operator="lessThan">
      <formula>89.99%</formula>
    </cfRule>
  </conditionalFormatting>
  <conditionalFormatting sqref="AE16">
    <cfRule type="cellIs" dxfId="1218" priority="14" operator="greaterThan">
      <formula>95%</formula>
    </cfRule>
    <cfRule type="cellIs" dxfId="1217" priority="15" operator="greaterThanOrEqual">
      <formula>90%</formula>
    </cfRule>
    <cfRule type="cellIs" dxfId="1216" priority="16" operator="lessThan">
      <formula>89.99%</formula>
    </cfRule>
  </conditionalFormatting>
  <conditionalFormatting sqref="AE19">
    <cfRule type="cellIs" dxfId="1215" priority="11" operator="greaterThan">
      <formula>95%</formula>
    </cfRule>
    <cfRule type="cellIs" dxfId="1214" priority="12" operator="greaterThanOrEqual">
      <formula>90%</formula>
    </cfRule>
    <cfRule type="cellIs" dxfId="1213" priority="13" operator="lessThan">
      <formula>89.99%</formula>
    </cfRule>
  </conditionalFormatting>
  <conditionalFormatting sqref="AE22">
    <cfRule type="cellIs" dxfId="1212" priority="1" operator="greaterThanOrEqual">
      <formula>100%</formula>
    </cfRule>
    <cfRule type="cellIs" dxfId="1211" priority="2" operator="lessThan">
      <formula>99.99%</formula>
    </cfRule>
  </conditionalFormatting>
  <conditionalFormatting sqref="AE25">
    <cfRule type="cellIs" dxfId="1210" priority="5" operator="greaterThan">
      <formula>95%</formula>
    </cfRule>
    <cfRule type="cellIs" dxfId="1209" priority="6" operator="greaterThanOrEqual">
      <formula>90%</formula>
    </cfRule>
    <cfRule type="cellIs" dxfId="1208" priority="7" operator="lessThan">
      <formula>89.99%</formula>
    </cfRule>
  </conditionalFormatting>
  <dataValidations count="1">
    <dataValidation showDropDown="1" showInputMessage="1" showErrorMessage="1" sqref="C21 G19:G23 G10:G11 G16:G17 G13:G14 G25:G26" xr:uid="{7567880F-2C58-40AD-AF51-2A884AFB7F4F}"/>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83EBF6-553F-4F0B-BA44-07BC6810F96D}">
  <sheetPr>
    <tabColor rgb="FF00B050"/>
  </sheetPr>
  <dimension ref="A1:AQ37"/>
  <sheetViews>
    <sheetView showGridLines="0" topLeftCell="Q20" zoomScale="95" zoomScaleNormal="95" workbookViewId="0">
      <selection activeCell="AA14" sqref="AA14"/>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0" width="10.7109375" style="1" customWidth="1"/>
    <col min="31" max="31" width="22.7109375" style="1" customWidth="1"/>
    <col min="32" max="16384" width="11.42578125" style="1"/>
  </cols>
  <sheetData>
    <row r="1" spans="1:43" ht="40.5" customHeight="1">
      <c r="A1" s="148" t="str">
        <f>'PANEL DE CONTROL DISTRITAL'!A1:Q1</f>
        <v>INSTITUTO NACIONAL ELECTORAL
SISTEMA DE GESTIÓN DE LA CALIDAD
ESTADO DE MÉXICO</v>
      </c>
      <c r="B1" s="148"/>
      <c r="C1" s="148"/>
      <c r="D1" s="148"/>
      <c r="E1" s="148"/>
      <c r="F1" s="148"/>
      <c r="G1" s="148"/>
      <c r="H1" s="148"/>
      <c r="I1" s="148"/>
      <c r="J1" s="148"/>
      <c r="K1" s="148"/>
      <c r="L1" s="148"/>
      <c r="M1" s="148"/>
      <c r="N1" s="148"/>
      <c r="O1" s="148"/>
      <c r="P1" s="148"/>
      <c r="Q1" s="148"/>
      <c r="R1" s="148"/>
      <c r="S1" s="148"/>
      <c r="T1" s="148"/>
      <c r="U1" s="148"/>
      <c r="V1" s="148"/>
      <c r="W1" s="148"/>
      <c r="X1" s="148"/>
      <c r="Y1" s="148"/>
      <c r="Z1" s="148"/>
      <c r="AA1" s="148"/>
      <c r="AB1" s="148"/>
      <c r="AC1" s="148"/>
      <c r="AD1" s="148"/>
      <c r="AE1" s="148"/>
    </row>
    <row r="2" spans="1:43" ht="33.75" customHeight="1">
      <c r="A2" s="11"/>
      <c r="B2" s="11"/>
      <c r="C2" s="11"/>
      <c r="D2" s="9" t="s">
        <v>89</v>
      </c>
      <c r="E2" s="9">
        <v>2</v>
      </c>
      <c r="F2" s="149" t="s">
        <v>90</v>
      </c>
      <c r="G2" s="149"/>
      <c r="H2" s="20">
        <v>150253</v>
      </c>
      <c r="I2" s="19"/>
      <c r="J2" s="19"/>
      <c r="K2" s="11"/>
      <c r="L2" s="11"/>
      <c r="M2" s="11"/>
      <c r="N2" s="11"/>
      <c r="O2" s="11"/>
      <c r="P2" s="11"/>
      <c r="Q2" s="11"/>
      <c r="R2" s="11"/>
      <c r="S2" s="11"/>
      <c r="T2" s="11"/>
      <c r="U2" s="11"/>
      <c r="V2" s="11"/>
      <c r="W2" s="11"/>
      <c r="X2" s="150" t="str">
        <f>'PANEL DE CONTROL DISTRITAL'!M2</f>
        <v>Fecha de corte: 22/01/2024</v>
      </c>
      <c r="Y2" s="150"/>
      <c r="Z2" s="150"/>
      <c r="AA2" s="150"/>
      <c r="AB2" s="150"/>
      <c r="AC2" s="150"/>
      <c r="AD2" s="150"/>
      <c r="AE2" s="150"/>
      <c r="AF2" s="15"/>
    </row>
    <row r="3" spans="1:43" ht="11.25" customHeight="1">
      <c r="A3" s="11"/>
      <c r="B3" s="6"/>
      <c r="C3" s="6"/>
      <c r="D3" s="6"/>
      <c r="E3" s="6"/>
      <c r="F3" s="6"/>
      <c r="G3" s="6"/>
      <c r="H3" s="6"/>
      <c r="I3" s="6"/>
      <c r="J3" s="6"/>
      <c r="K3" s="6"/>
      <c r="L3" s="6"/>
      <c r="M3" s="6"/>
      <c r="N3" s="6"/>
      <c r="O3" s="6"/>
      <c r="P3" s="6"/>
      <c r="Q3" s="6"/>
      <c r="R3" s="6"/>
      <c r="S3" s="6"/>
      <c r="T3" s="6"/>
      <c r="U3" s="6"/>
      <c r="V3" s="6"/>
      <c r="W3" s="6"/>
      <c r="X3" s="6"/>
      <c r="Y3" s="6"/>
      <c r="Z3" s="6"/>
      <c r="AA3" s="6"/>
      <c r="AB3" s="6"/>
      <c r="AC3" s="6"/>
      <c r="AD3" s="6"/>
    </row>
    <row r="4" spans="1:43" ht="30" customHeight="1">
      <c r="A4" s="154" t="s">
        <v>91</v>
      </c>
      <c r="B4" s="155"/>
      <c r="C4" s="155"/>
      <c r="D4" s="155"/>
      <c r="E4" s="155"/>
      <c r="F4" s="155"/>
      <c r="G4" s="155"/>
      <c r="H4" s="155"/>
      <c r="I4" s="155"/>
      <c r="J4" s="155"/>
      <c r="K4" s="155"/>
      <c r="L4" s="155"/>
      <c r="M4" s="155"/>
      <c r="N4" s="155"/>
      <c r="O4" s="155"/>
      <c r="P4" s="155"/>
      <c r="Q4" s="155"/>
      <c r="R4" s="155"/>
      <c r="S4" s="155"/>
      <c r="T4" s="155"/>
      <c r="U4" s="155"/>
      <c r="V4" s="155"/>
      <c r="W4" s="155"/>
      <c r="X4" s="155"/>
      <c r="Y4" s="155"/>
      <c r="Z4" s="155"/>
      <c r="AA4" s="155"/>
      <c r="AB4" s="155"/>
      <c r="AC4" s="155"/>
      <c r="AD4" s="155"/>
      <c r="AE4" s="156"/>
      <c r="AG4" s="18"/>
    </row>
    <row r="5" spans="1:43" ht="5.25" customHeight="1">
      <c r="A5" s="157"/>
      <c r="B5" s="158"/>
      <c r="C5" s="158"/>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9"/>
    </row>
    <row r="6" spans="1:43" ht="18" customHeight="1">
      <c r="A6" s="151" t="str">
        <f>'PANEL DE CONTROL DISTRITAL'!A6</f>
        <v>Número</v>
      </c>
      <c r="B6" s="152" t="str">
        <f>'PANEL DE CONTROL DISTRITAL'!B6</f>
        <v xml:space="preserve">PROCESOS SUSTANTIVOS E INDICADORES </v>
      </c>
      <c r="C6" s="152"/>
      <c r="D6" s="152"/>
      <c r="E6" s="152"/>
      <c r="F6" s="152"/>
      <c r="G6" s="152"/>
      <c r="H6" s="152"/>
      <c r="I6" s="160" t="s">
        <v>92</v>
      </c>
      <c r="J6" s="161"/>
      <c r="K6" s="161"/>
      <c r="L6" s="161"/>
      <c r="M6" s="161"/>
      <c r="N6" s="161"/>
      <c r="O6" s="161"/>
      <c r="P6" s="161"/>
      <c r="Q6" s="161"/>
      <c r="R6" s="161"/>
      <c r="S6" s="161"/>
      <c r="T6" s="161"/>
      <c r="U6" s="161"/>
      <c r="V6" s="161"/>
      <c r="W6" s="161"/>
      <c r="X6" s="161"/>
      <c r="Y6" s="85"/>
      <c r="Z6" s="85"/>
      <c r="AA6" s="85"/>
      <c r="AB6" s="85"/>
      <c r="AC6" s="85"/>
      <c r="AD6" s="85"/>
      <c r="AE6" s="153" t="s">
        <v>93</v>
      </c>
    </row>
    <row r="7" spans="1:43" ht="17.25" customHeight="1">
      <c r="A7" s="151"/>
      <c r="B7" s="152" t="str">
        <f>'PANEL DE CONTROL DISTRITAL'!B7</f>
        <v>DESCRIPCIÓN</v>
      </c>
      <c r="C7" s="152"/>
      <c r="D7" s="152"/>
      <c r="E7" s="152" t="str">
        <f>'PANEL DE CONTROL DISTRITAL'!E7</f>
        <v>MEDICIÓN</v>
      </c>
      <c r="F7" s="152"/>
      <c r="G7" s="152"/>
      <c r="H7" s="152"/>
      <c r="I7" s="162" t="str">
        <f>'PANEL DE CONTROL DISTRITAL'!A5</f>
        <v>CAMPAÑA ANUAL INTENSA 2023</v>
      </c>
      <c r="J7" s="163"/>
      <c r="K7" s="163"/>
      <c r="L7" s="163"/>
      <c r="M7" s="163"/>
      <c r="N7" s="163"/>
      <c r="O7" s="163"/>
      <c r="P7" s="163"/>
      <c r="Q7" s="163"/>
      <c r="R7" s="163"/>
      <c r="S7" s="163"/>
      <c r="T7" s="163"/>
      <c r="U7" s="163"/>
      <c r="V7" s="163"/>
      <c r="W7" s="163"/>
      <c r="X7" s="163"/>
      <c r="Y7" s="86"/>
      <c r="Z7" s="86"/>
      <c r="AA7" s="86"/>
      <c r="AB7" s="86"/>
      <c r="AC7" s="86"/>
      <c r="AD7" s="86"/>
      <c r="AE7" s="153"/>
    </row>
    <row r="8" spans="1:43" ht="5.25" customHeight="1">
      <c r="A8" s="151"/>
      <c r="B8" s="164"/>
      <c r="C8" s="165"/>
      <c r="D8" s="165"/>
      <c r="E8" s="165"/>
      <c r="F8" s="165"/>
      <c r="G8" s="165"/>
      <c r="H8" s="165"/>
      <c r="I8" s="165"/>
      <c r="J8" s="165"/>
      <c r="K8" s="165"/>
      <c r="L8" s="165"/>
      <c r="M8" s="165"/>
      <c r="N8" s="165"/>
      <c r="O8" s="165"/>
      <c r="P8" s="165"/>
      <c r="Q8" s="165"/>
      <c r="R8" s="165"/>
      <c r="S8" s="165"/>
      <c r="T8" s="165"/>
      <c r="U8" s="165"/>
      <c r="V8" s="165"/>
      <c r="W8" s="165"/>
      <c r="X8" s="165"/>
      <c r="Y8" s="87"/>
      <c r="Z8" s="87"/>
      <c r="AA8" s="87"/>
      <c r="AB8" s="87"/>
      <c r="AC8" s="87"/>
      <c r="AD8" s="87"/>
      <c r="AE8" s="153"/>
    </row>
    <row r="9" spans="1:43" s="2" customFormat="1" ht="29.25" customHeight="1" thickTop="1" thickBot="1">
      <c r="A9" s="151"/>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42" t="str">
        <f>'PANEL DE CONTROL DISTRITAL'!H8</f>
        <v>Nominativo</v>
      </c>
      <c r="I9" s="31" t="str">
        <f>'150151'!I9</f>
        <v>2023-37</v>
      </c>
      <c r="J9" s="31" t="str">
        <f>'150151'!J9</f>
        <v>2023-38</v>
      </c>
      <c r="K9" s="31" t="str">
        <f>'150151'!K9</f>
        <v>2023-39</v>
      </c>
      <c r="L9" s="31" t="str">
        <f>'150151'!L9</f>
        <v>2023-40</v>
      </c>
      <c r="M9" s="31" t="str">
        <f>'150151'!M9</f>
        <v>2023-41</v>
      </c>
      <c r="N9" s="31" t="str">
        <f>'150151'!N9</f>
        <v>2023-42</v>
      </c>
      <c r="O9" s="31" t="str">
        <f>'150151'!O9</f>
        <v>2023-43</v>
      </c>
      <c r="P9" s="31" t="str">
        <f>'150151'!P9</f>
        <v>2023-44</v>
      </c>
      <c r="Q9" s="31" t="str">
        <f>'150151'!Q9</f>
        <v>2023-45</v>
      </c>
      <c r="R9" s="31" t="str">
        <f>'150151'!R9</f>
        <v>2023-46</v>
      </c>
      <c r="S9" s="31" t="str">
        <f>'150151'!S9</f>
        <v>2023-47</v>
      </c>
      <c r="T9" s="31" t="str">
        <f>'150151'!T9</f>
        <v>2023-48</v>
      </c>
      <c r="U9" s="31" t="str">
        <f>'150151'!U9</f>
        <v>2023-49</v>
      </c>
      <c r="V9" s="31" t="str">
        <f>'150151'!V9</f>
        <v>2023-50</v>
      </c>
      <c r="W9" s="31" t="str">
        <f>'150151'!W9</f>
        <v>2023-51</v>
      </c>
      <c r="X9" s="31" t="str">
        <f>'150151'!X9</f>
        <v>2023-52</v>
      </c>
      <c r="Y9" s="31" t="s">
        <v>110</v>
      </c>
      <c r="Z9" s="31" t="s">
        <v>111</v>
      </c>
      <c r="AA9" s="31" t="s">
        <v>112</v>
      </c>
      <c r="AB9" s="31" t="s">
        <v>113</v>
      </c>
      <c r="AC9" s="31" t="s">
        <v>114</v>
      </c>
      <c r="AD9" s="31" t="s">
        <v>115</v>
      </c>
      <c r="AE9" s="153"/>
    </row>
    <row r="10" spans="1:43" s="2" customFormat="1" ht="50.1" customHeight="1" thickTop="1" thickBot="1">
      <c r="A10" s="167">
        <f>'PANEL DE CONTROL DISTRITAL'!A9</f>
        <v>1</v>
      </c>
      <c r="B10" s="169" t="str">
        <f>'PANEL DE CONTROL DISTRITAL'!B9</f>
        <v>ENTREVISTA</v>
      </c>
      <c r="C10" s="166" t="str">
        <f>'PANEL DE CONTROL DISTRITAL'!C9</f>
        <v xml:space="preserve"> Auxiliar de Atención Ciudadana</v>
      </c>
      <c r="D10" s="170" t="str">
        <f>'PANEL DE CONTROL DISTRITAL'!D9</f>
        <v>Efectividad de la entrevista =</v>
      </c>
      <c r="E10" s="166" t="str">
        <f>'PANEL DE CONTROL DISTRITAL'!E9</f>
        <v>(Número de trámites aplicados / (Número de fichas requisitadas - Notificaciones de improcedencia de trámite)) x 100</v>
      </c>
      <c r="F10" s="171" t="str">
        <f>'PANEL DE CONTROL DISTRITAL'!F9</f>
        <v>Semanal (remesa)</v>
      </c>
      <c r="G10" s="172">
        <f>'PANEL DE CONTROL DISTRITAL'!G9</f>
        <v>0.9</v>
      </c>
      <c r="H10" s="25" t="str">
        <f>'PANEL DE CONTROL DISTRITAL'!H9</f>
        <v>Número de trámites aplicados</v>
      </c>
      <c r="I10" s="23">
        <v>119</v>
      </c>
      <c r="J10" s="23">
        <v>586</v>
      </c>
      <c r="K10" s="23">
        <v>492</v>
      </c>
      <c r="L10" s="23">
        <v>615</v>
      </c>
      <c r="M10" s="23">
        <v>657</v>
      </c>
      <c r="N10" s="23">
        <v>613</v>
      </c>
      <c r="O10" s="23">
        <v>861</v>
      </c>
      <c r="P10" s="23">
        <v>940</v>
      </c>
      <c r="Q10" s="23">
        <v>804</v>
      </c>
      <c r="R10" s="23">
        <v>601</v>
      </c>
      <c r="S10" s="23">
        <v>893</v>
      </c>
      <c r="T10" s="23">
        <v>1074</v>
      </c>
      <c r="U10" s="23">
        <v>901</v>
      </c>
      <c r="V10" s="23">
        <v>1330</v>
      </c>
      <c r="W10" s="23">
        <v>1237</v>
      </c>
      <c r="X10" s="23">
        <v>1014</v>
      </c>
      <c r="Y10" s="23">
        <v>1216</v>
      </c>
      <c r="Z10" s="23">
        <v>1042</v>
      </c>
      <c r="AA10" s="23">
        <v>1496</v>
      </c>
      <c r="AB10" s="23">
        <v>2003</v>
      </c>
      <c r="AC10" s="23">
        <v>2030</v>
      </c>
      <c r="AD10" s="23">
        <v>835</v>
      </c>
      <c r="AE10" s="168">
        <f>IFERROR(SUM(I10:AD10)/SUM(I11:AD11),0)</f>
        <v>0.98022028453418997</v>
      </c>
    </row>
    <row r="11" spans="1:43" s="2" customFormat="1" ht="50.1" customHeight="1" thickTop="1" thickBot="1">
      <c r="A11" s="167"/>
      <c r="B11" s="169"/>
      <c r="C11" s="166"/>
      <c r="D11" s="170"/>
      <c r="E11" s="166"/>
      <c r="F11" s="171"/>
      <c r="G11" s="172"/>
      <c r="H11" s="25" t="str">
        <f>'PANEL DE CONTROL DISTRITAL'!H10</f>
        <v>Número de fichas requisitadas - Notificaciones de improcedencia de trámite</v>
      </c>
      <c r="I11" s="43">
        <v>119</v>
      </c>
      <c r="J11" s="43">
        <v>588</v>
      </c>
      <c r="K11" s="43">
        <v>492</v>
      </c>
      <c r="L11" s="43">
        <v>619</v>
      </c>
      <c r="M11" s="43">
        <v>657</v>
      </c>
      <c r="N11" s="43">
        <v>638</v>
      </c>
      <c r="O11" s="43">
        <v>888</v>
      </c>
      <c r="P11" s="43">
        <v>961</v>
      </c>
      <c r="Q11" s="43">
        <v>827</v>
      </c>
      <c r="R11" s="43">
        <v>589</v>
      </c>
      <c r="S11" s="43">
        <v>950</v>
      </c>
      <c r="T11" s="43">
        <v>1037</v>
      </c>
      <c r="U11" s="43">
        <v>903</v>
      </c>
      <c r="V11" s="43">
        <v>1375</v>
      </c>
      <c r="W11" s="43">
        <v>1248</v>
      </c>
      <c r="X11" s="43">
        <v>1069</v>
      </c>
      <c r="Y11" s="43">
        <v>1248</v>
      </c>
      <c r="Z11" s="43">
        <v>1083</v>
      </c>
      <c r="AA11" s="43">
        <v>1533</v>
      </c>
      <c r="AB11" s="43">
        <v>2055</v>
      </c>
      <c r="AC11" s="43">
        <v>2069</v>
      </c>
      <c r="AD11" s="43">
        <v>842</v>
      </c>
      <c r="AE11" s="168"/>
    </row>
    <row r="12" spans="1:43" s="45" customFormat="1" ht="8.1" customHeight="1" thickTop="1" thickBot="1">
      <c r="A12" s="167"/>
      <c r="B12" s="167"/>
      <c r="C12" s="167"/>
      <c r="D12" s="167"/>
      <c r="E12" s="167"/>
      <c r="F12" s="167"/>
      <c r="G12" s="167"/>
      <c r="H12" s="167"/>
      <c r="I12" s="167"/>
      <c r="J12" s="167"/>
      <c r="K12" s="167"/>
      <c r="L12" s="167"/>
      <c r="M12" s="167"/>
      <c r="N12" s="167"/>
      <c r="O12" s="167"/>
      <c r="P12" s="167"/>
      <c r="Q12" s="167"/>
      <c r="R12" s="167"/>
      <c r="S12" s="167"/>
      <c r="T12" s="167"/>
      <c r="U12" s="167"/>
      <c r="V12" s="167"/>
      <c r="W12" s="167"/>
      <c r="X12" s="167"/>
      <c r="Y12" s="167"/>
      <c r="Z12" s="167"/>
      <c r="AA12" s="167"/>
      <c r="AB12" s="167"/>
      <c r="AC12" s="167"/>
      <c r="AD12" s="167"/>
      <c r="AE12" s="167"/>
      <c r="AF12" s="44"/>
      <c r="AG12" s="44"/>
      <c r="AH12" s="44"/>
      <c r="AI12" s="44"/>
      <c r="AJ12" s="44"/>
      <c r="AK12" s="44"/>
      <c r="AL12" s="44"/>
      <c r="AM12" s="44"/>
      <c r="AN12" s="44"/>
      <c r="AO12" s="44"/>
      <c r="AP12" s="44"/>
      <c r="AQ12" s="44"/>
    </row>
    <row r="13" spans="1:43" s="3" customFormat="1" ht="50.1" customHeight="1" thickTop="1" thickBot="1">
      <c r="A13" s="167">
        <f>'PANEL DE CONTROL DISTRITAL'!A12</f>
        <v>2</v>
      </c>
      <c r="B13" s="169" t="str">
        <f>'PANEL DE CONTROL DISTRITAL'!B12</f>
        <v>TRÁMITE</v>
      </c>
      <c r="C13" s="166" t="str">
        <f>'PANEL DE CONTROL DISTRITAL'!C12</f>
        <v>Operador de Equipo Tecnológico</v>
      </c>
      <c r="D13" s="170" t="str">
        <f>'PANEL DE CONTROL DISTRITAL'!D12</f>
        <v>Trámites exitosos efectivos=</v>
      </c>
      <c r="E13" s="166" t="str">
        <f>'PANEL DE CONTROL DISTRITAL'!E12</f>
        <v>(Número de trámites exitosos / Número de trámites aplicados) x 100</v>
      </c>
      <c r="F13" s="171" t="str">
        <f>'PANEL DE CONTROL DISTRITAL'!F12</f>
        <v>Semanal (remesa)</v>
      </c>
      <c r="G13" s="172">
        <f>'PANEL DE CONTROL DISTRITAL'!G12</f>
        <v>0.9</v>
      </c>
      <c r="H13" s="25" t="str">
        <f>'PANEL DE CONTROL DISTRITAL'!H12</f>
        <v>Número de trámites exitosos</v>
      </c>
      <c r="I13" s="23">
        <v>118</v>
      </c>
      <c r="J13" s="23">
        <v>586</v>
      </c>
      <c r="K13" s="23">
        <v>491</v>
      </c>
      <c r="L13" s="23">
        <v>618</v>
      </c>
      <c r="M13" s="23">
        <v>657</v>
      </c>
      <c r="N13" s="23">
        <v>612</v>
      </c>
      <c r="O13" s="23">
        <v>861</v>
      </c>
      <c r="P13" s="23">
        <v>939</v>
      </c>
      <c r="Q13" s="23">
        <v>476</v>
      </c>
      <c r="R13" s="23">
        <v>600</v>
      </c>
      <c r="S13" s="23">
        <v>893</v>
      </c>
      <c r="T13" s="23">
        <v>1072</v>
      </c>
      <c r="U13" s="23">
        <v>900</v>
      </c>
      <c r="V13" s="23">
        <v>1324</v>
      </c>
      <c r="W13" s="23">
        <v>1237</v>
      </c>
      <c r="X13" s="23">
        <v>1013</v>
      </c>
      <c r="Y13" s="23">
        <v>1210</v>
      </c>
      <c r="Z13" s="23">
        <v>1038</v>
      </c>
      <c r="AA13" s="23">
        <v>1493</v>
      </c>
      <c r="AB13" s="23">
        <v>1999</v>
      </c>
      <c r="AC13" s="23">
        <v>2015</v>
      </c>
      <c r="AD13" s="23">
        <v>830</v>
      </c>
      <c r="AE13" s="168">
        <f>IFERROR(SUM(I13:AD13)/SUM(I14:AD14),0)</f>
        <v>0.98216542620418479</v>
      </c>
    </row>
    <row r="14" spans="1:43" s="3" customFormat="1" ht="50.1" customHeight="1" thickTop="1" thickBot="1">
      <c r="A14" s="167"/>
      <c r="B14" s="169"/>
      <c r="C14" s="166"/>
      <c r="D14" s="170"/>
      <c r="E14" s="166"/>
      <c r="F14" s="171"/>
      <c r="G14" s="172"/>
      <c r="H14" s="25" t="str">
        <f>'PANEL DE CONTROL DISTRITAL'!H13</f>
        <v>Número de trámites aplicados</v>
      </c>
      <c r="I14" s="43">
        <v>119</v>
      </c>
      <c r="J14" s="43">
        <v>586</v>
      </c>
      <c r="K14" s="43">
        <v>492</v>
      </c>
      <c r="L14" s="43">
        <v>619</v>
      </c>
      <c r="M14" s="43">
        <v>657</v>
      </c>
      <c r="N14" s="43">
        <v>613</v>
      </c>
      <c r="O14" s="43">
        <v>861</v>
      </c>
      <c r="P14" s="43">
        <v>940</v>
      </c>
      <c r="Q14" s="43">
        <v>804</v>
      </c>
      <c r="R14" s="43">
        <v>601</v>
      </c>
      <c r="S14" s="43">
        <v>893</v>
      </c>
      <c r="T14" s="43">
        <v>1074</v>
      </c>
      <c r="U14" s="43">
        <v>901</v>
      </c>
      <c r="V14" s="43">
        <v>1330</v>
      </c>
      <c r="W14" s="43">
        <v>1237</v>
      </c>
      <c r="X14" s="43">
        <v>1014</v>
      </c>
      <c r="Y14" s="43">
        <v>1216</v>
      </c>
      <c r="Z14" s="43">
        <v>1042</v>
      </c>
      <c r="AA14" s="43">
        <v>1496</v>
      </c>
      <c r="AB14" s="43">
        <v>2003</v>
      </c>
      <c r="AC14" s="43">
        <v>2030</v>
      </c>
      <c r="AD14" s="43">
        <v>835</v>
      </c>
      <c r="AE14" s="168"/>
    </row>
    <row r="15" spans="1:43" s="45" customFormat="1" ht="8.1" customHeight="1" thickTop="1" thickBot="1">
      <c r="A15" s="167">
        <v>1042</v>
      </c>
      <c r="B15" s="167"/>
      <c r="C15" s="167"/>
      <c r="D15" s="167"/>
      <c r="E15" s="167"/>
      <c r="F15" s="167"/>
      <c r="G15" s="167"/>
      <c r="H15" s="167"/>
      <c r="I15" s="167"/>
      <c r="J15" s="167"/>
      <c r="K15" s="167"/>
      <c r="L15" s="167"/>
      <c r="M15" s="167"/>
      <c r="N15" s="167"/>
      <c r="O15" s="167"/>
      <c r="P15" s="167"/>
      <c r="Q15" s="167"/>
      <c r="R15" s="167"/>
      <c r="S15" s="167"/>
      <c r="T15" s="167"/>
      <c r="U15" s="167"/>
      <c r="V15" s="167"/>
      <c r="W15" s="167"/>
      <c r="X15" s="167"/>
      <c r="Y15" s="167"/>
      <c r="Z15" s="167"/>
      <c r="AA15" s="167"/>
      <c r="AB15" s="167"/>
      <c r="AC15" s="167"/>
      <c r="AD15" s="167"/>
      <c r="AE15" s="167"/>
      <c r="AF15" s="44"/>
      <c r="AG15" s="44"/>
      <c r="AH15" s="44"/>
      <c r="AI15" s="44"/>
      <c r="AJ15" s="44"/>
      <c r="AK15" s="44"/>
      <c r="AL15" s="44"/>
      <c r="AM15" s="44"/>
      <c r="AN15" s="44"/>
      <c r="AO15" s="44"/>
      <c r="AP15" s="44"/>
      <c r="AQ15" s="44"/>
    </row>
    <row r="16" spans="1:43" s="3" customFormat="1" ht="50.1" customHeight="1" thickTop="1" thickBot="1">
      <c r="A16" s="167">
        <f>'PANEL DE CONTROL DISTRITAL'!A15</f>
        <v>3</v>
      </c>
      <c r="B16" s="169" t="str">
        <f>'PANEL DE CONTROL DISTRITAL'!B15</f>
        <v>TRANSFERENCIA</v>
      </c>
      <c r="C16" s="166" t="str">
        <f>'PANEL DE CONTROL DISTRITAL'!C15</f>
        <v>Responsable de Módulo</v>
      </c>
      <c r="D16" s="170" t="str">
        <f>'PANEL DE CONTROL DISTRITAL'!D15</f>
        <v xml:space="preserve">Transacciones exitosas = </v>
      </c>
      <c r="E16" s="166" t="str">
        <f>'PANEL DE CONTROL DISTRITAL'!E15</f>
        <v>(Número de Archivos de Transacción aceptados /Total de Archivos de Transacción procesados) x100</v>
      </c>
      <c r="F16" s="171" t="str">
        <f>'PANEL DE CONTROL DISTRITAL'!F15</f>
        <v>Semanal (remesa)</v>
      </c>
      <c r="G16" s="172">
        <f>'PANEL DE CONTROL DISTRITAL'!G15</f>
        <v>0.9</v>
      </c>
      <c r="H16" s="25" t="str">
        <f>'PANEL DE CONTROL DISTRITAL'!H15</f>
        <v>Número de Archivos de Transacción aceptados</v>
      </c>
      <c r="I16" s="23">
        <v>119</v>
      </c>
      <c r="J16" s="23">
        <v>586</v>
      </c>
      <c r="K16" s="23">
        <v>492</v>
      </c>
      <c r="L16" s="23">
        <v>619</v>
      </c>
      <c r="M16" s="23">
        <v>657</v>
      </c>
      <c r="N16" s="23">
        <v>613</v>
      </c>
      <c r="O16" s="23">
        <v>861</v>
      </c>
      <c r="P16" s="23">
        <v>940</v>
      </c>
      <c r="Q16" s="23">
        <v>804</v>
      </c>
      <c r="R16" s="23">
        <v>600</v>
      </c>
      <c r="S16" s="23">
        <v>893</v>
      </c>
      <c r="T16" s="23">
        <v>1074</v>
      </c>
      <c r="U16" s="23">
        <v>901</v>
      </c>
      <c r="V16" s="23">
        <v>1330</v>
      </c>
      <c r="W16" s="23">
        <v>1237</v>
      </c>
      <c r="X16" s="23">
        <v>1014</v>
      </c>
      <c r="Y16" s="23">
        <v>1216</v>
      </c>
      <c r="Z16" s="23">
        <v>1042</v>
      </c>
      <c r="AA16" s="23">
        <v>1495</v>
      </c>
      <c r="AB16" s="23">
        <v>2003</v>
      </c>
      <c r="AC16" s="23">
        <v>2030</v>
      </c>
      <c r="AD16" s="23">
        <v>835</v>
      </c>
      <c r="AE16" s="168">
        <f>IFERROR(SUM(I16:AB16)/SUM(I17:AB17),0)</f>
        <v>0.99994593717900204</v>
      </c>
    </row>
    <row r="17" spans="1:43" s="3" customFormat="1" ht="50.1" customHeight="1" thickTop="1" thickBot="1">
      <c r="A17" s="167"/>
      <c r="B17" s="169"/>
      <c r="C17" s="166"/>
      <c r="D17" s="170"/>
      <c r="E17" s="166"/>
      <c r="F17" s="171"/>
      <c r="G17" s="172"/>
      <c r="H17" s="25" t="str">
        <f>'PANEL DE CONTROL DISTRITAL'!H16</f>
        <v>Total de Archivos de Transacción procesados</v>
      </c>
      <c r="I17" s="43">
        <v>119</v>
      </c>
      <c r="J17" s="43">
        <v>586</v>
      </c>
      <c r="K17" s="43">
        <v>492</v>
      </c>
      <c r="L17" s="43">
        <v>619</v>
      </c>
      <c r="M17" s="43">
        <v>657</v>
      </c>
      <c r="N17" s="43">
        <v>613</v>
      </c>
      <c r="O17" s="43">
        <v>861</v>
      </c>
      <c r="P17" s="43">
        <v>940</v>
      </c>
      <c r="Q17" s="43">
        <v>804</v>
      </c>
      <c r="R17" s="43">
        <v>601</v>
      </c>
      <c r="S17" s="43">
        <v>893</v>
      </c>
      <c r="T17" s="43">
        <v>1074</v>
      </c>
      <c r="U17" s="43">
        <v>901</v>
      </c>
      <c r="V17" s="43">
        <v>1330</v>
      </c>
      <c r="W17" s="43">
        <v>1237</v>
      </c>
      <c r="X17" s="43">
        <v>1014</v>
      </c>
      <c r="Y17" s="43">
        <v>1216</v>
      </c>
      <c r="Z17" s="43">
        <v>1042</v>
      </c>
      <c r="AA17" s="43">
        <v>1495</v>
      </c>
      <c r="AB17" s="43">
        <v>2003</v>
      </c>
      <c r="AC17" s="43">
        <v>2030</v>
      </c>
      <c r="AD17" s="43">
        <v>835</v>
      </c>
      <c r="AE17" s="168"/>
    </row>
    <row r="18" spans="1:43" s="45" customFormat="1" ht="8.1" customHeight="1" thickTop="1" thickBot="1">
      <c r="A18" s="167"/>
      <c r="B18" s="167"/>
      <c r="C18" s="167"/>
      <c r="D18" s="167"/>
      <c r="E18" s="167"/>
      <c r="F18" s="167"/>
      <c r="G18" s="167"/>
      <c r="H18" s="167"/>
      <c r="I18" s="167"/>
      <c r="J18" s="167"/>
      <c r="K18" s="167"/>
      <c r="L18" s="167"/>
      <c r="M18" s="167"/>
      <c r="N18" s="167"/>
      <c r="O18" s="167"/>
      <c r="P18" s="167"/>
      <c r="Q18" s="167"/>
      <c r="R18" s="167"/>
      <c r="S18" s="167"/>
      <c r="T18" s="167"/>
      <c r="U18" s="167"/>
      <c r="V18" s="167"/>
      <c r="W18" s="167"/>
      <c r="X18" s="167"/>
      <c r="Y18" s="167"/>
      <c r="Z18" s="167"/>
      <c r="AA18" s="167"/>
      <c r="AB18" s="167"/>
      <c r="AC18" s="167"/>
      <c r="AD18" s="167"/>
      <c r="AE18" s="167"/>
      <c r="AF18" s="44"/>
      <c r="AG18" s="44"/>
      <c r="AH18" s="44"/>
      <c r="AI18" s="44"/>
      <c r="AJ18" s="44"/>
      <c r="AK18" s="44"/>
      <c r="AL18" s="44"/>
      <c r="AM18" s="44"/>
      <c r="AN18" s="44"/>
      <c r="AO18" s="44"/>
      <c r="AP18" s="44"/>
      <c r="AQ18" s="44"/>
    </row>
    <row r="19" spans="1:43" s="3" customFormat="1" ht="50.1" customHeight="1" thickTop="1" thickBot="1">
      <c r="A19" s="167">
        <f>'PANEL DE CONTROL DISTRITAL'!A18</f>
        <v>4</v>
      </c>
      <c r="B19" s="169" t="str">
        <f>'PANEL DE CONTROL DISTRITAL'!B18</f>
        <v>CONCILIACIÓN</v>
      </c>
      <c r="C19" s="166" t="str">
        <f>'PANEL DE CONTROL DISTRITAL'!C18</f>
        <v>Responsable de Módulo</v>
      </c>
      <c r="D19" s="170" t="str">
        <f>'PANEL DE CONTROL DISTRITAL'!D18</f>
        <v xml:space="preserve">Credenciales disponibles para entrega = </v>
      </c>
      <c r="E19" s="166" t="str">
        <f>'PANEL DE CONTROL DISTRITAL'!E18</f>
        <v>((Credenciales recibidas - Credenciales inconsistentes) / Credenciales recibidas) x 100</v>
      </c>
      <c r="F19" s="171" t="str">
        <f>'PANEL DE CONTROL DISTRITAL'!F18</f>
        <v>Semanal (remesa)</v>
      </c>
      <c r="G19" s="172">
        <f>'PANEL DE CONTROL DISTRITAL'!G18</f>
        <v>0.9</v>
      </c>
      <c r="H19" s="25" t="str">
        <f>'PANEL DE CONTROL DISTRITAL'!H18</f>
        <v xml:space="preserve">Credenciales Recibidas - Credenciales inconsistentes </v>
      </c>
      <c r="I19" s="23">
        <v>189</v>
      </c>
      <c r="J19" s="23">
        <v>691</v>
      </c>
      <c r="K19" s="23">
        <v>580</v>
      </c>
      <c r="L19" s="23">
        <v>465</v>
      </c>
      <c r="M19" s="23">
        <v>711</v>
      </c>
      <c r="N19" s="23">
        <v>533</v>
      </c>
      <c r="O19" s="23">
        <v>804</v>
      </c>
      <c r="P19" s="23">
        <v>938</v>
      </c>
      <c r="Q19" s="23">
        <v>865</v>
      </c>
      <c r="R19" s="23">
        <v>609</v>
      </c>
      <c r="S19" s="23">
        <v>780</v>
      </c>
      <c r="T19" s="23">
        <v>1006</v>
      </c>
      <c r="U19" s="23">
        <v>660</v>
      </c>
      <c r="V19" s="23">
        <v>1197</v>
      </c>
      <c r="W19" s="23">
        <v>1298</v>
      </c>
      <c r="X19" s="23">
        <v>1324</v>
      </c>
      <c r="Y19" s="23">
        <v>529</v>
      </c>
      <c r="Z19" s="23">
        <v>703</v>
      </c>
      <c r="AA19" s="23">
        <v>855</v>
      </c>
      <c r="AB19" s="23">
        <v>2521</v>
      </c>
      <c r="AC19" s="23">
        <v>1650</v>
      </c>
      <c r="AD19" s="23">
        <v>160</v>
      </c>
      <c r="AE19" s="168">
        <f>IFERROR(SUM(I19:AB19)/SUM(I20:AB20),0)</f>
        <v>0.99942089413944868</v>
      </c>
    </row>
    <row r="20" spans="1:43" s="3" customFormat="1" ht="50.1" customHeight="1" thickTop="1" thickBot="1">
      <c r="A20" s="167"/>
      <c r="B20" s="169"/>
      <c r="C20" s="166"/>
      <c r="D20" s="170"/>
      <c r="E20" s="166"/>
      <c r="F20" s="171"/>
      <c r="G20" s="172"/>
      <c r="H20" s="25" t="str">
        <f>'PANEL DE CONTROL DISTRITAL'!H19</f>
        <v>Credenciales recibidas</v>
      </c>
      <c r="I20" s="43">
        <v>189</v>
      </c>
      <c r="J20" s="43">
        <v>697</v>
      </c>
      <c r="K20" s="43">
        <v>583</v>
      </c>
      <c r="L20" s="43">
        <v>465</v>
      </c>
      <c r="M20" s="43">
        <v>711</v>
      </c>
      <c r="N20" s="43">
        <v>533</v>
      </c>
      <c r="O20" s="43">
        <v>804</v>
      </c>
      <c r="P20" s="43">
        <v>938</v>
      </c>
      <c r="Q20" s="43">
        <v>865</v>
      </c>
      <c r="R20" s="43">
        <v>609</v>
      </c>
      <c r="S20" s="43">
        <v>780</v>
      </c>
      <c r="T20" s="43">
        <v>1007</v>
      </c>
      <c r="U20" s="43">
        <v>660</v>
      </c>
      <c r="V20" s="43">
        <v>1197</v>
      </c>
      <c r="W20" s="43">
        <v>1298</v>
      </c>
      <c r="X20" s="43">
        <v>1324</v>
      </c>
      <c r="Y20" s="43">
        <v>529</v>
      </c>
      <c r="Z20" s="43">
        <v>703</v>
      </c>
      <c r="AA20" s="43">
        <v>855</v>
      </c>
      <c r="AB20" s="43">
        <v>2521</v>
      </c>
      <c r="AC20" s="43">
        <v>1650</v>
      </c>
      <c r="AD20" s="43">
        <v>160</v>
      </c>
      <c r="AE20" s="168"/>
    </row>
    <row r="21" spans="1:43" s="45" customFormat="1" ht="8.1" customHeight="1" thickTop="1" thickBot="1">
      <c r="A21" s="46"/>
      <c r="B21" s="47"/>
      <c r="C21" s="48"/>
      <c r="D21" s="49"/>
      <c r="E21" s="48"/>
      <c r="F21" s="50"/>
      <c r="G21" s="51"/>
      <c r="H21" s="52"/>
      <c r="I21" s="53"/>
      <c r="J21" s="53"/>
      <c r="K21" s="53"/>
      <c r="L21" s="53"/>
      <c r="M21" s="53"/>
      <c r="N21" s="53"/>
      <c r="O21" s="53"/>
      <c r="P21" s="53"/>
      <c r="Q21" s="53"/>
      <c r="R21" s="53"/>
      <c r="S21" s="53"/>
      <c r="T21" s="53"/>
      <c r="U21" s="53"/>
      <c r="V21" s="53"/>
      <c r="W21" s="53"/>
      <c r="X21" s="53"/>
      <c r="Y21" s="53"/>
      <c r="Z21" s="53"/>
      <c r="AA21" s="53"/>
      <c r="AB21" s="53"/>
      <c r="AC21" s="53"/>
      <c r="AD21" s="53"/>
      <c r="AE21" s="54"/>
      <c r="AF21" s="44"/>
      <c r="AG21" s="44"/>
      <c r="AH21" s="44"/>
      <c r="AI21" s="44"/>
      <c r="AJ21" s="44"/>
      <c r="AK21" s="44"/>
      <c r="AL21" s="44"/>
      <c r="AM21" s="44"/>
      <c r="AN21" s="44"/>
      <c r="AO21" s="44"/>
      <c r="AP21" s="44"/>
      <c r="AQ21" s="44"/>
    </row>
    <row r="22" spans="1:43" s="3" customFormat="1" ht="50.1" customHeight="1" thickTop="1" thickBot="1">
      <c r="A22" s="167">
        <f>'PANEL DE CONTROL DISTRITAL'!A21</f>
        <v>5</v>
      </c>
      <c r="B22" s="169" t="str">
        <f>'PANEL DE CONTROL DISTRITAL'!B21</f>
        <v>CONCILIACIÓN</v>
      </c>
      <c r="C22" s="166" t="str">
        <f>'PANEL DE CONTROL DISTRITAL'!C21</f>
        <v>Responsable de Módulo</v>
      </c>
      <c r="D22" s="170" t="str">
        <f>'PANEL DE CONTROL DISTRITAL'!D21</f>
        <v xml:space="preserve">Credenciales disponibles para entrega = </v>
      </c>
      <c r="E22" s="166" t="str">
        <f>'PANEL DE CONTROL DISTRITAL'!E21</f>
        <v>(Credenciales en resguardo / Credenciales totales en SIIRFE disponibles para entrega) x 100</v>
      </c>
      <c r="F22" s="171" t="str">
        <f>'PANEL DE CONTROL DISTRITAL'!F21</f>
        <v>Semanal (remesa)</v>
      </c>
      <c r="G22" s="172">
        <f>'PANEL DE CONTROL DISTRITAL'!G21</f>
        <v>1</v>
      </c>
      <c r="H22" s="25" t="str">
        <f>'PANEL DE CONTROL DISTRITAL'!H21</f>
        <v>Credenciales en resguardo</v>
      </c>
      <c r="I22" s="23">
        <v>2000</v>
      </c>
      <c r="J22" s="23">
        <v>1740</v>
      </c>
      <c r="K22" s="23">
        <v>1623</v>
      </c>
      <c r="L22" s="23">
        <v>1398</v>
      </c>
      <c r="M22" s="23">
        <v>1507</v>
      </c>
      <c r="N22" s="23">
        <v>1338</v>
      </c>
      <c r="O22" s="23">
        <v>1536</v>
      </c>
      <c r="P22" s="23">
        <v>1747</v>
      </c>
      <c r="Q22" s="23">
        <v>1668</v>
      </c>
      <c r="R22" s="23">
        <v>1616</v>
      </c>
      <c r="S22" s="23">
        <v>1562</v>
      </c>
      <c r="T22" s="23">
        <v>1766</v>
      </c>
      <c r="U22" s="23">
        <v>1517</v>
      </c>
      <c r="V22" s="23">
        <v>1777</v>
      </c>
      <c r="W22" s="23">
        <v>1906</v>
      </c>
      <c r="X22" s="23">
        <v>2043</v>
      </c>
      <c r="Y22" s="23">
        <v>1429</v>
      </c>
      <c r="Z22" s="23">
        <v>1118</v>
      </c>
      <c r="AA22" s="23">
        <v>1122</v>
      </c>
      <c r="AB22" s="23">
        <v>2227</v>
      </c>
      <c r="AC22" s="23">
        <v>1901</v>
      </c>
      <c r="AD22" s="23">
        <v>1890</v>
      </c>
      <c r="AE22" s="168">
        <f>IFERROR(SUM(I22:AB22)/SUM(I23:AB23),0)</f>
        <v>1</v>
      </c>
    </row>
    <row r="23" spans="1:43" s="3" customFormat="1" ht="50.1" customHeight="1" thickTop="1" thickBot="1">
      <c r="A23" s="167"/>
      <c r="B23" s="169"/>
      <c r="C23" s="166"/>
      <c r="D23" s="170"/>
      <c r="E23" s="166"/>
      <c r="F23" s="171"/>
      <c r="G23" s="172"/>
      <c r="H23" s="25" t="str">
        <f>'PANEL DE CONTROL DISTRITAL'!H22</f>
        <v>Credenciales totales en SIIRFE disponibles para entrega</v>
      </c>
      <c r="I23" s="43">
        <v>2000</v>
      </c>
      <c r="J23" s="43">
        <v>1740</v>
      </c>
      <c r="K23" s="43">
        <v>1623</v>
      </c>
      <c r="L23" s="43">
        <v>1398</v>
      </c>
      <c r="M23" s="43">
        <v>1507</v>
      </c>
      <c r="N23" s="43">
        <v>1338</v>
      </c>
      <c r="O23" s="43">
        <v>1536</v>
      </c>
      <c r="P23" s="43">
        <v>1747</v>
      </c>
      <c r="Q23" s="43">
        <v>1668</v>
      </c>
      <c r="R23" s="43">
        <v>1616</v>
      </c>
      <c r="S23" s="43">
        <v>1562</v>
      </c>
      <c r="T23" s="43">
        <v>1766</v>
      </c>
      <c r="U23" s="43">
        <v>1517</v>
      </c>
      <c r="V23" s="43">
        <v>1777</v>
      </c>
      <c r="W23" s="43">
        <v>1906</v>
      </c>
      <c r="X23" s="43">
        <v>2043</v>
      </c>
      <c r="Y23" s="43">
        <v>1429</v>
      </c>
      <c r="Z23" s="43">
        <v>1118</v>
      </c>
      <c r="AA23" s="43">
        <v>1122</v>
      </c>
      <c r="AB23" s="43">
        <v>2227</v>
      </c>
      <c r="AC23" s="43">
        <v>1901</v>
      </c>
      <c r="AD23" s="43">
        <v>1890</v>
      </c>
      <c r="AE23" s="168"/>
    </row>
    <row r="24" spans="1:43" s="4" customFormat="1" ht="7.5" customHeight="1" thickTop="1" thickBot="1">
      <c r="A24" s="167">
        <v>1014</v>
      </c>
      <c r="B24" s="167"/>
      <c r="C24" s="167"/>
      <c r="D24" s="167"/>
      <c r="E24" s="167"/>
      <c r="F24" s="167"/>
      <c r="G24" s="167"/>
      <c r="H24" s="167"/>
      <c r="I24" s="167"/>
      <c r="J24" s="167"/>
      <c r="K24" s="167"/>
      <c r="L24" s="167"/>
      <c r="M24" s="167"/>
      <c r="N24" s="167"/>
      <c r="O24" s="167"/>
      <c r="P24" s="167"/>
      <c r="Q24" s="167"/>
      <c r="R24" s="167"/>
      <c r="S24" s="167"/>
      <c r="T24" s="167"/>
      <c r="U24" s="167"/>
      <c r="V24" s="167"/>
      <c r="W24" s="167"/>
      <c r="X24" s="167"/>
      <c r="Y24" s="167"/>
      <c r="Z24" s="167"/>
      <c r="AA24" s="167"/>
      <c r="AB24" s="167"/>
      <c r="AC24" s="167"/>
      <c r="AD24" s="167"/>
      <c r="AE24" s="167"/>
    </row>
    <row r="25" spans="1:43" ht="50.1" customHeight="1" thickTop="1" thickBot="1">
      <c r="A25" s="167">
        <f>'PANEL DE CONTROL DISTRITAL'!A24</f>
        <v>6</v>
      </c>
      <c r="B25" s="169" t="str">
        <f>'PANEL DE CONTROL DISTRITAL'!B24</f>
        <v>ENTREGA</v>
      </c>
      <c r="C25" s="166" t="str">
        <f>'PANEL DE CONTROL DISTRITAL'!C24</f>
        <v>Operador de Equipo Tecnológico</v>
      </c>
      <c r="D25" s="170" t="str">
        <f>'PANEL DE CONTROL DISTRITAL'!D24</f>
        <v xml:space="preserve">Efectividad de entrega de CPV en MAC = </v>
      </c>
      <c r="E25" s="166" t="str">
        <f>'PANEL DE CONTROL DISTRITAL'!E24</f>
        <v>(Total de credenciales entregadas / Total de credenciales solicitadas) x 100</v>
      </c>
      <c r="F25" s="171" t="str">
        <f>'PANEL DE CONTROL DISTRITAL'!F24</f>
        <v>Semanal (remesa)</v>
      </c>
      <c r="G25" s="172">
        <f>'PANEL DE CONTROL DISTRITAL'!G24</f>
        <v>0.9</v>
      </c>
      <c r="H25" s="25" t="str">
        <f>'PANEL DE CONTROL DISTRITAL'!H24</f>
        <v xml:space="preserve">Total de credenciales entregadas </v>
      </c>
      <c r="I25" s="23">
        <v>202</v>
      </c>
      <c r="J25" s="23">
        <v>910</v>
      </c>
      <c r="K25" s="23">
        <v>685</v>
      </c>
      <c r="L25" s="23">
        <v>690</v>
      </c>
      <c r="M25" s="23">
        <v>602</v>
      </c>
      <c r="N25" s="23">
        <v>696</v>
      </c>
      <c r="O25" s="23">
        <v>606</v>
      </c>
      <c r="P25" s="23">
        <v>727</v>
      </c>
      <c r="Q25" s="23">
        <v>944</v>
      </c>
      <c r="R25" s="23">
        <v>661</v>
      </c>
      <c r="S25" s="23">
        <v>828</v>
      </c>
      <c r="T25" s="23">
        <v>803</v>
      </c>
      <c r="U25" s="23">
        <v>907</v>
      </c>
      <c r="V25" s="23">
        <v>935</v>
      </c>
      <c r="W25" s="23">
        <v>1156</v>
      </c>
      <c r="X25" s="23">
        <v>1187</v>
      </c>
      <c r="Y25" s="23">
        <v>1143</v>
      </c>
      <c r="Z25" s="23">
        <v>1014</v>
      </c>
      <c r="AA25" s="23">
        <v>851</v>
      </c>
      <c r="AB25" s="23">
        <v>1416</v>
      </c>
      <c r="AC25" s="23">
        <v>1957</v>
      </c>
      <c r="AD25" s="23">
        <v>171</v>
      </c>
      <c r="AE25" s="168">
        <f>IFERROR(SUM(I25:AD25)/SUM(I26:AD26),0)</f>
        <v>0.99921490631215326</v>
      </c>
    </row>
    <row r="26" spans="1:43" ht="50.1" customHeight="1" thickTop="1" thickBot="1">
      <c r="A26" s="167"/>
      <c r="B26" s="169"/>
      <c r="C26" s="166"/>
      <c r="D26" s="170"/>
      <c r="E26" s="166"/>
      <c r="F26" s="171"/>
      <c r="G26" s="172"/>
      <c r="H26" s="25" t="str">
        <f>'PANEL DE CONTROL DISTRITAL'!H25</f>
        <v xml:space="preserve"> Total de credenciales solicitadas</v>
      </c>
      <c r="I26" s="43">
        <v>202</v>
      </c>
      <c r="J26" s="43">
        <v>910</v>
      </c>
      <c r="K26" s="43">
        <v>687</v>
      </c>
      <c r="L26" s="43">
        <v>690</v>
      </c>
      <c r="M26" s="43">
        <v>602</v>
      </c>
      <c r="N26" s="43">
        <v>696</v>
      </c>
      <c r="O26" s="43">
        <v>607</v>
      </c>
      <c r="P26" s="43">
        <v>727</v>
      </c>
      <c r="Q26" s="43">
        <v>944</v>
      </c>
      <c r="R26" s="43">
        <v>661</v>
      </c>
      <c r="S26" s="43">
        <v>830</v>
      </c>
      <c r="T26" s="43">
        <v>803</v>
      </c>
      <c r="U26" s="43">
        <v>909</v>
      </c>
      <c r="V26" s="43">
        <v>937</v>
      </c>
      <c r="W26" s="43">
        <v>1156</v>
      </c>
      <c r="X26" s="43">
        <v>1187</v>
      </c>
      <c r="Y26" s="43">
        <v>1146</v>
      </c>
      <c r="Z26" s="43">
        <v>1017</v>
      </c>
      <c r="AA26" s="43">
        <v>851</v>
      </c>
      <c r="AB26" s="43">
        <v>1416</v>
      </c>
      <c r="AC26" s="43">
        <v>1957</v>
      </c>
      <c r="AD26" s="43">
        <v>171</v>
      </c>
      <c r="AE26" s="168"/>
    </row>
    <row r="27" spans="1:43" ht="15.75" customHeight="1" thickTop="1">
      <c r="B27" s="1" t="s">
        <v>116</v>
      </c>
      <c r="H27" s="55"/>
      <c r="I27" s="56"/>
      <c r="J27" s="56"/>
      <c r="K27" s="56"/>
      <c r="L27" s="56"/>
      <c r="M27" s="56"/>
      <c r="N27" s="56"/>
      <c r="O27" s="56"/>
      <c r="P27" s="56"/>
      <c r="Q27" s="56"/>
      <c r="R27" s="56"/>
      <c r="S27" s="56"/>
      <c r="T27" s="56"/>
      <c r="U27" s="56"/>
      <c r="V27" s="56"/>
      <c r="W27" s="56"/>
      <c r="X27" s="56"/>
      <c r="Y27" s="56"/>
      <c r="Z27" s="56"/>
      <c r="AA27" s="56"/>
      <c r="AB27" s="56"/>
      <c r="AC27" s="56"/>
      <c r="AD27" s="56"/>
      <c r="AE27" s="12"/>
    </row>
    <row r="28" spans="1:43" ht="15.75" customHeight="1">
      <c r="H28" s="57"/>
    </row>
    <row r="29" spans="1:43" ht="15.75" customHeight="1">
      <c r="H29" s="57"/>
      <c r="I29" s="179" t="s">
        <v>117</v>
      </c>
      <c r="J29" s="179"/>
      <c r="K29" s="179"/>
      <c r="L29" s="179"/>
    </row>
    <row r="30" spans="1:43" ht="15.75" customHeight="1">
      <c r="H30" s="57"/>
      <c r="I30" s="26"/>
      <c r="J30" s="27" t="s">
        <v>118</v>
      </c>
      <c r="K30" s="27"/>
      <c r="L30" s="27"/>
    </row>
    <row r="31" spans="1:43" ht="39" customHeight="1">
      <c r="H31" s="57"/>
      <c r="I31" s="28"/>
      <c r="J31" s="27" t="s">
        <v>119</v>
      </c>
      <c r="K31" s="27"/>
      <c r="L31" s="27"/>
    </row>
    <row r="32" spans="1:43" ht="30" customHeight="1">
      <c r="H32" s="57"/>
      <c r="I32" s="29"/>
      <c r="J32" s="27" t="s">
        <v>120</v>
      </c>
      <c r="K32" s="27"/>
      <c r="L32" s="27"/>
    </row>
    <row r="33" spans="2:13" ht="30" customHeight="1">
      <c r="H33" s="57"/>
      <c r="I33" s="27"/>
      <c r="J33" s="27"/>
      <c r="K33" s="27"/>
      <c r="L33" s="27"/>
    </row>
    <row r="34" spans="2:13" ht="30" customHeight="1">
      <c r="B34" s="180" t="s">
        <v>121</v>
      </c>
      <c r="C34" s="180"/>
      <c r="D34" s="180"/>
      <c r="E34" s="180"/>
      <c r="F34" s="180"/>
      <c r="G34" s="180"/>
      <c r="H34" s="180"/>
      <c r="I34" s="180"/>
      <c r="J34" s="180"/>
      <c r="K34" s="180"/>
      <c r="L34" s="180"/>
      <c r="M34" s="181"/>
    </row>
    <row r="35" spans="2:13" ht="30" customHeight="1">
      <c r="B35" s="182" t="s">
        <v>122</v>
      </c>
      <c r="C35" s="182"/>
      <c r="D35" s="182"/>
      <c r="E35" s="182"/>
      <c r="F35" s="182"/>
      <c r="G35" s="183"/>
      <c r="H35" s="184" t="s">
        <v>123</v>
      </c>
      <c r="I35" s="182"/>
      <c r="J35" s="182"/>
      <c r="K35" s="182"/>
      <c r="L35" s="182"/>
      <c r="M35" s="183"/>
    </row>
    <row r="36" spans="2:13" ht="30" customHeight="1">
      <c r="B36" s="173"/>
      <c r="C36" s="174"/>
      <c r="D36" s="174"/>
      <c r="E36" s="174"/>
      <c r="F36" s="174"/>
      <c r="G36" s="175"/>
      <c r="H36" s="173"/>
      <c r="I36" s="174"/>
      <c r="J36" s="174"/>
      <c r="K36" s="174"/>
      <c r="L36" s="174"/>
      <c r="M36" s="175"/>
    </row>
    <row r="37" spans="2:13" ht="30" customHeight="1">
      <c r="B37" s="176"/>
      <c r="C37" s="177"/>
      <c r="D37" s="177"/>
      <c r="E37" s="177"/>
      <c r="F37" s="177"/>
      <c r="G37" s="178"/>
      <c r="H37" s="176"/>
      <c r="I37" s="177"/>
      <c r="J37" s="177"/>
      <c r="K37" s="177"/>
      <c r="L37" s="177"/>
      <c r="M37" s="178"/>
    </row>
  </sheetData>
  <mergeCells count="71">
    <mergeCell ref="AE25:AE26"/>
    <mergeCell ref="I29:L29"/>
    <mergeCell ref="B34:M34"/>
    <mergeCell ref="B35:G35"/>
    <mergeCell ref="H35:M35"/>
    <mergeCell ref="B36:G37"/>
    <mergeCell ref="H36:M37"/>
    <mergeCell ref="G22:G23"/>
    <mergeCell ref="AE22:AE23"/>
    <mergeCell ref="A24:AE24"/>
    <mergeCell ref="A25:A26"/>
    <mergeCell ref="B25:B26"/>
    <mergeCell ref="C25:C26"/>
    <mergeCell ref="D25:D26"/>
    <mergeCell ref="E25:E26"/>
    <mergeCell ref="F25:F26"/>
    <mergeCell ref="G25:G26"/>
    <mergeCell ref="A22:A23"/>
    <mergeCell ref="B22:B23"/>
    <mergeCell ref="C22:C23"/>
    <mergeCell ref="D22:D23"/>
    <mergeCell ref="E22:E23"/>
    <mergeCell ref="F22:F23"/>
    <mergeCell ref="A18:AE18"/>
    <mergeCell ref="A19:A20"/>
    <mergeCell ref="B19:B20"/>
    <mergeCell ref="C19:C20"/>
    <mergeCell ref="D19:D20"/>
    <mergeCell ref="E19:E20"/>
    <mergeCell ref="F19:F20"/>
    <mergeCell ref="G19:G20"/>
    <mergeCell ref="AE19:AE20"/>
    <mergeCell ref="A15:AE15"/>
    <mergeCell ref="A16:A17"/>
    <mergeCell ref="B16:B17"/>
    <mergeCell ref="C16:C17"/>
    <mergeCell ref="D16:D17"/>
    <mergeCell ref="E16:E17"/>
    <mergeCell ref="F16:F17"/>
    <mergeCell ref="G16:G17"/>
    <mergeCell ref="AE16:AE17"/>
    <mergeCell ref="A10:A11"/>
    <mergeCell ref="B10:B11"/>
    <mergeCell ref="C10:C11"/>
    <mergeCell ref="D10:D11"/>
    <mergeCell ref="E10:E11"/>
    <mergeCell ref="A12:AE12"/>
    <mergeCell ref="A13:A14"/>
    <mergeCell ref="B13:B14"/>
    <mergeCell ref="C13:C14"/>
    <mergeCell ref="D13:D14"/>
    <mergeCell ref="E13:E14"/>
    <mergeCell ref="F13:F14"/>
    <mergeCell ref="G13:G14"/>
    <mergeCell ref="AE13:AE14"/>
    <mergeCell ref="AE10:AE11"/>
    <mergeCell ref="F10:F11"/>
    <mergeCell ref="AE6:AE9"/>
    <mergeCell ref="B7:D7"/>
    <mergeCell ref="A1:AE1"/>
    <mergeCell ref="F2:G2"/>
    <mergeCell ref="X2:AE2"/>
    <mergeCell ref="A4:AE4"/>
    <mergeCell ref="A5:AE5"/>
    <mergeCell ref="E7:H7"/>
    <mergeCell ref="I7:X7"/>
    <mergeCell ref="B8:X8"/>
    <mergeCell ref="A6:A9"/>
    <mergeCell ref="B6:H6"/>
    <mergeCell ref="I6:X6"/>
    <mergeCell ref="G10:G11"/>
  </mergeCells>
  <conditionalFormatting sqref="I21:AD21">
    <cfRule type="colorScale" priority="644">
      <colorScale>
        <cfvo type="min"/>
        <cfvo type="percentile" val="50"/>
        <cfvo type="max"/>
        <color rgb="FFE98BD7"/>
        <color rgb="FFD5007F"/>
        <color rgb="FF950054"/>
      </colorScale>
    </cfRule>
  </conditionalFormatting>
  <conditionalFormatting sqref="AE10">
    <cfRule type="cellIs" dxfId="1207" priority="15" operator="greaterThan">
      <formula>95%</formula>
    </cfRule>
    <cfRule type="cellIs" dxfId="1206" priority="16" operator="greaterThanOrEqual">
      <formula>90%</formula>
    </cfRule>
    <cfRule type="cellIs" dxfId="1205" priority="17" operator="lessThan">
      <formula>89.99%</formula>
    </cfRule>
  </conditionalFormatting>
  <conditionalFormatting sqref="AE13">
    <cfRule type="cellIs" dxfId="1204" priority="12" operator="greaterThan">
      <formula>95%</formula>
    </cfRule>
    <cfRule type="cellIs" dxfId="1203" priority="13" operator="greaterThanOrEqual">
      <formula>90%</formula>
    </cfRule>
    <cfRule type="cellIs" dxfId="1202" priority="14" operator="lessThan">
      <formula>89.99%</formula>
    </cfRule>
  </conditionalFormatting>
  <conditionalFormatting sqref="AE16">
    <cfRule type="cellIs" dxfId="1201" priority="9" operator="greaterThan">
      <formula>95%</formula>
    </cfRule>
    <cfRule type="cellIs" dxfId="1200" priority="10" operator="greaterThanOrEqual">
      <formula>90%</formula>
    </cfRule>
    <cfRule type="cellIs" dxfId="1199" priority="11" operator="lessThan">
      <formula>89.99%</formula>
    </cfRule>
  </conditionalFormatting>
  <conditionalFormatting sqref="AE19">
    <cfRule type="cellIs" dxfId="1198" priority="6" operator="greaterThan">
      <formula>95%</formula>
    </cfRule>
    <cfRule type="cellIs" dxfId="1197" priority="7" operator="greaterThanOrEqual">
      <formula>90%</formula>
    </cfRule>
    <cfRule type="cellIs" dxfId="1196" priority="8" operator="lessThan">
      <formula>89.99%</formula>
    </cfRule>
  </conditionalFormatting>
  <conditionalFormatting sqref="AE22">
    <cfRule type="cellIs" dxfId="1195" priority="1" operator="greaterThanOrEqual">
      <formula>100%</formula>
    </cfRule>
    <cfRule type="cellIs" dxfId="1194" priority="2" operator="lessThan">
      <formula>99.99%</formula>
    </cfRule>
  </conditionalFormatting>
  <conditionalFormatting sqref="AE25">
    <cfRule type="cellIs" dxfId="1193" priority="3" operator="greaterThan">
      <formula>95%</formula>
    </cfRule>
    <cfRule type="cellIs" dxfId="1192" priority="4" operator="greaterThanOrEqual">
      <formula>90%</formula>
    </cfRule>
    <cfRule type="cellIs" dxfId="1191" priority="5" operator="lessThan">
      <formula>89.99%</formula>
    </cfRule>
  </conditionalFormatting>
  <dataValidations count="1">
    <dataValidation showDropDown="1" showInputMessage="1" showErrorMessage="1" sqref="C21 G19:G23 G10:G11 G16:G17 G13:G14 G25:G26" xr:uid="{8073A3B2-0BB2-4376-B160-B62D01467BE2}"/>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FF00"/>
  </sheetPr>
  <dimension ref="A1:AQ37"/>
  <sheetViews>
    <sheetView showGridLines="0" topLeftCell="Q10" zoomScale="70" zoomScaleNormal="70" workbookViewId="0">
      <selection activeCell="Z14" sqref="Z14"/>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0" width="10.7109375" style="1" customWidth="1"/>
    <col min="31" max="31" width="22.7109375" style="1" customWidth="1"/>
    <col min="32" max="16384" width="11.42578125" style="1"/>
  </cols>
  <sheetData>
    <row r="1" spans="1:43" ht="40.5" customHeight="1">
      <c r="A1" s="148" t="str">
        <f>'PANEL DE CONTROL DISTRITAL'!A1:Q1</f>
        <v>INSTITUTO NACIONAL ELECTORAL
SISTEMA DE GESTIÓN DE LA CALIDAD
ESTADO DE MÉXICO</v>
      </c>
      <c r="B1" s="148"/>
      <c r="C1" s="148"/>
      <c r="D1" s="148"/>
      <c r="E1" s="148"/>
      <c r="F1" s="148"/>
      <c r="G1" s="148"/>
      <c r="H1" s="148"/>
      <c r="I1" s="148"/>
      <c r="J1" s="148"/>
      <c r="K1" s="148"/>
      <c r="L1" s="148"/>
      <c r="M1" s="148"/>
      <c r="N1" s="148"/>
      <c r="O1" s="148"/>
      <c r="P1" s="148"/>
      <c r="Q1" s="148"/>
      <c r="R1" s="148"/>
      <c r="S1" s="148"/>
      <c r="T1" s="148"/>
      <c r="U1" s="148"/>
      <c r="V1" s="148"/>
      <c r="W1" s="148"/>
      <c r="X1" s="148"/>
      <c r="Y1" s="148"/>
      <c r="Z1" s="148"/>
      <c r="AA1" s="148"/>
      <c r="AB1" s="148"/>
      <c r="AC1" s="148"/>
      <c r="AD1" s="148"/>
      <c r="AE1" s="148"/>
    </row>
    <row r="2" spans="1:43" ht="33.75" customHeight="1">
      <c r="A2" s="11"/>
      <c r="B2" s="11"/>
      <c r="C2" s="11"/>
      <c r="D2" s="9" t="s">
        <v>89</v>
      </c>
      <c r="E2" s="9">
        <v>3</v>
      </c>
      <c r="F2" s="149" t="s">
        <v>90</v>
      </c>
      <c r="G2" s="149"/>
      <c r="H2" s="20">
        <v>150351</v>
      </c>
      <c r="I2" s="19"/>
      <c r="J2" s="19"/>
      <c r="K2" s="11"/>
      <c r="L2" s="11"/>
      <c r="M2" s="11"/>
      <c r="N2" s="11"/>
      <c r="O2" s="11"/>
      <c r="P2" s="11"/>
      <c r="Q2" s="11"/>
      <c r="R2" s="11"/>
      <c r="S2" s="11"/>
      <c r="T2" s="11"/>
      <c r="U2" s="11"/>
      <c r="V2" s="11"/>
      <c r="W2" s="58"/>
      <c r="X2" s="150" t="str">
        <f>'PANEL DE CONTROL DISTRITAL'!M2</f>
        <v>Fecha de corte: 22/01/2024</v>
      </c>
      <c r="Y2" s="150"/>
      <c r="Z2" s="150"/>
      <c r="AA2" s="150"/>
      <c r="AB2" s="150"/>
      <c r="AC2" s="150"/>
      <c r="AD2" s="150"/>
      <c r="AE2" s="150"/>
      <c r="AF2" s="15"/>
    </row>
    <row r="3" spans="1:43" ht="11.25" customHeight="1">
      <c r="A3" s="11"/>
      <c r="B3" s="6"/>
      <c r="C3" s="6"/>
      <c r="D3" s="6"/>
      <c r="E3" s="6"/>
      <c r="F3" s="6"/>
      <c r="G3" s="6"/>
      <c r="H3" s="6"/>
      <c r="I3" s="6"/>
      <c r="J3" s="6"/>
      <c r="K3" s="6"/>
      <c r="L3" s="6"/>
      <c r="M3" s="6"/>
      <c r="N3" s="6"/>
      <c r="O3" s="6"/>
      <c r="P3" s="6"/>
      <c r="Q3" s="6"/>
      <c r="R3" s="6"/>
      <c r="S3" s="6"/>
      <c r="T3" s="6"/>
      <c r="U3" s="6"/>
      <c r="V3" s="6"/>
      <c r="W3" s="6"/>
      <c r="X3" s="6"/>
      <c r="Y3" s="6"/>
      <c r="Z3" s="6"/>
      <c r="AA3" s="6"/>
      <c r="AB3" s="6"/>
      <c r="AC3" s="6"/>
      <c r="AD3" s="6"/>
    </row>
    <row r="4" spans="1:43" ht="30" customHeight="1">
      <c r="A4" s="154" t="s">
        <v>91</v>
      </c>
      <c r="B4" s="155"/>
      <c r="C4" s="155"/>
      <c r="D4" s="155"/>
      <c r="E4" s="155"/>
      <c r="F4" s="155"/>
      <c r="G4" s="155"/>
      <c r="H4" s="155"/>
      <c r="I4" s="155"/>
      <c r="J4" s="155"/>
      <c r="K4" s="155"/>
      <c r="L4" s="155"/>
      <c r="M4" s="155"/>
      <c r="N4" s="155"/>
      <c r="O4" s="155"/>
      <c r="P4" s="155"/>
      <c r="Q4" s="155"/>
      <c r="R4" s="155"/>
      <c r="S4" s="155"/>
      <c r="T4" s="155"/>
      <c r="U4" s="155"/>
      <c r="V4" s="155"/>
      <c r="W4" s="155"/>
      <c r="X4" s="155"/>
      <c r="Y4" s="155"/>
      <c r="Z4" s="155"/>
      <c r="AA4" s="155"/>
      <c r="AB4" s="155"/>
      <c r="AC4" s="155"/>
      <c r="AD4" s="155"/>
      <c r="AE4" s="156"/>
      <c r="AG4" s="18"/>
    </row>
    <row r="5" spans="1:43" ht="5.25" customHeight="1">
      <c r="A5" s="157"/>
      <c r="B5" s="158"/>
      <c r="C5" s="158"/>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9"/>
    </row>
    <row r="6" spans="1:43" ht="18" customHeight="1">
      <c r="A6" s="151" t="str">
        <f>'PANEL DE CONTROL DISTRITAL'!A6</f>
        <v>Número</v>
      </c>
      <c r="B6" s="152" t="str">
        <f>'PANEL DE CONTROL DISTRITAL'!B6</f>
        <v xml:space="preserve">PROCESOS SUSTANTIVOS E INDICADORES </v>
      </c>
      <c r="C6" s="152"/>
      <c r="D6" s="152"/>
      <c r="E6" s="152"/>
      <c r="F6" s="152"/>
      <c r="G6" s="152"/>
      <c r="H6" s="152"/>
      <c r="I6" s="160" t="s">
        <v>92</v>
      </c>
      <c r="J6" s="161"/>
      <c r="K6" s="161"/>
      <c r="L6" s="161"/>
      <c r="M6" s="161"/>
      <c r="N6" s="161"/>
      <c r="O6" s="161"/>
      <c r="P6" s="161"/>
      <c r="Q6" s="161"/>
      <c r="R6" s="161"/>
      <c r="S6" s="161"/>
      <c r="T6" s="161"/>
      <c r="U6" s="161"/>
      <c r="V6" s="161"/>
      <c r="W6" s="161"/>
      <c r="X6" s="161"/>
      <c r="Y6" s="85"/>
      <c r="Z6" s="85"/>
      <c r="AA6" s="85"/>
      <c r="AB6" s="85"/>
      <c r="AC6" s="85"/>
      <c r="AD6" s="85"/>
      <c r="AE6" s="153" t="s">
        <v>93</v>
      </c>
    </row>
    <row r="7" spans="1:43" ht="17.25" customHeight="1">
      <c r="A7" s="151"/>
      <c r="B7" s="152" t="str">
        <f>'PANEL DE CONTROL DISTRITAL'!B7</f>
        <v>DESCRIPCIÓN</v>
      </c>
      <c r="C7" s="152"/>
      <c r="D7" s="152"/>
      <c r="E7" s="152" t="str">
        <f>'PANEL DE CONTROL DISTRITAL'!E7</f>
        <v>MEDICIÓN</v>
      </c>
      <c r="F7" s="152"/>
      <c r="G7" s="152"/>
      <c r="H7" s="152"/>
      <c r="I7" s="162" t="str">
        <f>'PANEL DE CONTROL DISTRITAL'!A5</f>
        <v>CAMPAÑA ANUAL INTENSA 2023</v>
      </c>
      <c r="J7" s="163"/>
      <c r="K7" s="163"/>
      <c r="L7" s="163"/>
      <c r="M7" s="163"/>
      <c r="N7" s="163"/>
      <c r="O7" s="163"/>
      <c r="P7" s="163"/>
      <c r="Q7" s="163"/>
      <c r="R7" s="163"/>
      <c r="S7" s="163"/>
      <c r="T7" s="163"/>
      <c r="U7" s="163"/>
      <c r="V7" s="163"/>
      <c r="W7" s="163"/>
      <c r="X7" s="163"/>
      <c r="Y7" s="86"/>
      <c r="Z7" s="86"/>
      <c r="AA7" s="86"/>
      <c r="AB7" s="86"/>
      <c r="AC7" s="86"/>
      <c r="AD7" s="86"/>
      <c r="AE7" s="153"/>
    </row>
    <row r="8" spans="1:43" ht="5.25" customHeight="1">
      <c r="A8" s="151"/>
      <c r="B8" s="164"/>
      <c r="C8" s="165"/>
      <c r="D8" s="165"/>
      <c r="E8" s="165"/>
      <c r="F8" s="165"/>
      <c r="G8" s="165"/>
      <c r="H8" s="165"/>
      <c r="I8" s="165"/>
      <c r="J8" s="165"/>
      <c r="K8" s="165"/>
      <c r="L8" s="165"/>
      <c r="M8" s="165"/>
      <c r="N8" s="165"/>
      <c r="O8" s="165"/>
      <c r="P8" s="165"/>
      <c r="Q8" s="165"/>
      <c r="R8" s="165"/>
      <c r="S8" s="165"/>
      <c r="T8" s="165"/>
      <c r="U8" s="165"/>
      <c r="V8" s="165"/>
      <c r="W8" s="165"/>
      <c r="X8" s="165"/>
      <c r="Y8" s="87"/>
      <c r="Z8" s="87"/>
      <c r="AA8" s="87"/>
      <c r="AB8" s="87"/>
      <c r="AC8" s="87"/>
      <c r="AD8" s="87"/>
      <c r="AE8" s="153"/>
    </row>
    <row r="9" spans="1:43" s="2" customFormat="1" ht="29.25" customHeight="1" thickTop="1" thickBot="1">
      <c r="A9" s="151"/>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42" t="str">
        <f>'PANEL DE CONTROL DISTRITAL'!H8</f>
        <v>Nominativo</v>
      </c>
      <c r="I9" s="31" t="str">
        <f>'150151'!I9</f>
        <v>2023-37</v>
      </c>
      <c r="J9" s="31" t="str">
        <f>'150151'!J9</f>
        <v>2023-38</v>
      </c>
      <c r="K9" s="31" t="str">
        <f>'150151'!K9</f>
        <v>2023-39</v>
      </c>
      <c r="L9" s="31" t="str">
        <f>'150151'!L9</f>
        <v>2023-40</v>
      </c>
      <c r="M9" s="31" t="str">
        <f>'150151'!M9</f>
        <v>2023-41</v>
      </c>
      <c r="N9" s="31" t="str">
        <f>'150151'!N9</f>
        <v>2023-42</v>
      </c>
      <c r="O9" s="31" t="str">
        <f>'150151'!O9</f>
        <v>2023-43</v>
      </c>
      <c r="P9" s="31" t="str">
        <f>'150151'!P9</f>
        <v>2023-44</v>
      </c>
      <c r="Q9" s="31" t="str">
        <f>'150151'!Q9</f>
        <v>2023-45</v>
      </c>
      <c r="R9" s="31" t="str">
        <f>'150151'!R9</f>
        <v>2023-46</v>
      </c>
      <c r="S9" s="31" t="str">
        <f>'150151'!S9</f>
        <v>2023-47</v>
      </c>
      <c r="T9" s="31" t="str">
        <f>'150151'!T9</f>
        <v>2023-48</v>
      </c>
      <c r="U9" s="31" t="str">
        <f>'150151'!U9</f>
        <v>2023-49</v>
      </c>
      <c r="V9" s="31" t="str">
        <f>'150151'!V9</f>
        <v>2023-50</v>
      </c>
      <c r="W9" s="31" t="str">
        <f>'150151'!W9</f>
        <v>2023-51</v>
      </c>
      <c r="X9" s="31" t="str">
        <f>'150151'!X9</f>
        <v>2023-52</v>
      </c>
      <c r="Y9" s="31" t="s">
        <v>110</v>
      </c>
      <c r="Z9" s="31" t="s">
        <v>111</v>
      </c>
      <c r="AA9" s="31" t="s">
        <v>112</v>
      </c>
      <c r="AB9" s="31" t="s">
        <v>113</v>
      </c>
      <c r="AC9" s="31" t="s">
        <v>114</v>
      </c>
      <c r="AD9" s="31" t="s">
        <v>115</v>
      </c>
      <c r="AE9" s="153"/>
    </row>
    <row r="10" spans="1:43" s="2" customFormat="1" ht="50.1" customHeight="1" thickTop="1" thickBot="1">
      <c r="A10" s="167">
        <f>'PANEL DE CONTROL DISTRITAL'!A9</f>
        <v>1</v>
      </c>
      <c r="B10" s="169" t="str">
        <f>'PANEL DE CONTROL DISTRITAL'!B9</f>
        <v>ENTREVISTA</v>
      </c>
      <c r="C10" s="166" t="str">
        <f>'PANEL DE CONTROL DISTRITAL'!C9</f>
        <v xml:space="preserve"> Auxiliar de Atención Ciudadana</v>
      </c>
      <c r="D10" s="170" t="str">
        <f>'PANEL DE CONTROL DISTRITAL'!D9</f>
        <v>Efectividad de la entrevista =</v>
      </c>
      <c r="E10" s="166" t="str">
        <f>'PANEL DE CONTROL DISTRITAL'!E9</f>
        <v>(Número de trámites aplicados / (Número de fichas requisitadas - Notificaciones de improcedencia de trámite)) x 100</v>
      </c>
      <c r="F10" s="171" t="str">
        <f>'PANEL DE CONTROL DISTRITAL'!F9</f>
        <v>Semanal (remesa)</v>
      </c>
      <c r="G10" s="172">
        <f>'PANEL DE CONTROL DISTRITAL'!G9</f>
        <v>0.9</v>
      </c>
      <c r="H10" s="25" t="str">
        <f>'PANEL DE CONTROL DISTRITAL'!H9</f>
        <v>Número de trámites aplicados</v>
      </c>
      <c r="I10" s="23">
        <v>109</v>
      </c>
      <c r="J10" s="23">
        <v>496</v>
      </c>
      <c r="K10" s="23">
        <v>492</v>
      </c>
      <c r="L10" s="23">
        <v>495</v>
      </c>
      <c r="M10" s="23">
        <v>535</v>
      </c>
      <c r="N10" s="23">
        <v>521</v>
      </c>
      <c r="O10" s="23">
        <v>511</v>
      </c>
      <c r="P10" s="23">
        <v>538</v>
      </c>
      <c r="Q10" s="23">
        <v>491</v>
      </c>
      <c r="R10" s="23">
        <v>375</v>
      </c>
      <c r="S10" s="23">
        <v>651</v>
      </c>
      <c r="T10" s="23">
        <v>678</v>
      </c>
      <c r="U10" s="23">
        <v>627</v>
      </c>
      <c r="V10" s="23">
        <v>960</v>
      </c>
      <c r="W10" s="23">
        <v>910</v>
      </c>
      <c r="X10" s="23">
        <v>803</v>
      </c>
      <c r="Y10" s="23">
        <v>843</v>
      </c>
      <c r="Z10" s="23">
        <v>631</v>
      </c>
      <c r="AA10" s="23">
        <v>989</v>
      </c>
      <c r="AB10" s="23">
        <v>1399</v>
      </c>
      <c r="AC10" s="23">
        <v>1675</v>
      </c>
      <c r="AD10" s="23">
        <v>526</v>
      </c>
      <c r="AE10" s="168">
        <f>IFERROR(SUM(I10:AD10)/SUM(I11:AD11),0)</f>
        <v>1</v>
      </c>
    </row>
    <row r="11" spans="1:43" s="2" customFormat="1" ht="50.1" customHeight="1" thickTop="1" thickBot="1">
      <c r="A11" s="167"/>
      <c r="B11" s="169"/>
      <c r="C11" s="166"/>
      <c r="D11" s="170"/>
      <c r="E11" s="166"/>
      <c r="F11" s="171"/>
      <c r="G11" s="172"/>
      <c r="H11" s="25" t="str">
        <f>'PANEL DE CONTROL DISTRITAL'!H10</f>
        <v>Número de fichas requisitadas - Notificaciones de improcedencia de trámite</v>
      </c>
      <c r="I11" s="43">
        <v>109</v>
      </c>
      <c r="J11" s="43">
        <v>496</v>
      </c>
      <c r="K11" s="43">
        <v>492</v>
      </c>
      <c r="L11" s="43">
        <v>495</v>
      </c>
      <c r="M11" s="43">
        <v>535</v>
      </c>
      <c r="N11" s="43">
        <v>521</v>
      </c>
      <c r="O11" s="43">
        <v>511</v>
      </c>
      <c r="P11" s="43">
        <v>538</v>
      </c>
      <c r="Q11" s="43">
        <v>491</v>
      </c>
      <c r="R11" s="43">
        <v>375</v>
      </c>
      <c r="S11" s="43">
        <v>651</v>
      </c>
      <c r="T11" s="43">
        <v>678</v>
      </c>
      <c r="U11" s="43">
        <v>627</v>
      </c>
      <c r="V11" s="43">
        <v>960</v>
      </c>
      <c r="W11" s="43">
        <v>910</v>
      </c>
      <c r="X11" s="43">
        <v>803</v>
      </c>
      <c r="Y11" s="43">
        <v>843</v>
      </c>
      <c r="Z11" s="43">
        <v>631</v>
      </c>
      <c r="AA11" s="43">
        <v>989</v>
      </c>
      <c r="AB11" s="43">
        <v>1399</v>
      </c>
      <c r="AC11" s="43">
        <v>1675</v>
      </c>
      <c r="AD11" s="43">
        <v>526</v>
      </c>
      <c r="AE11" s="168"/>
    </row>
    <row r="12" spans="1:43" s="45" customFormat="1" ht="8.1" customHeight="1" thickTop="1" thickBot="1">
      <c r="A12" s="167"/>
      <c r="B12" s="167"/>
      <c r="C12" s="167"/>
      <c r="D12" s="167"/>
      <c r="E12" s="167"/>
      <c r="F12" s="167"/>
      <c r="G12" s="167"/>
      <c r="H12" s="167"/>
      <c r="I12" s="167"/>
      <c r="J12" s="167"/>
      <c r="K12" s="167"/>
      <c r="L12" s="167"/>
      <c r="M12" s="167"/>
      <c r="N12" s="167"/>
      <c r="O12" s="167"/>
      <c r="P12" s="167"/>
      <c r="Q12" s="167"/>
      <c r="R12" s="167"/>
      <c r="S12" s="167"/>
      <c r="T12" s="167"/>
      <c r="U12" s="167"/>
      <c r="V12" s="167"/>
      <c r="W12" s="167"/>
      <c r="X12" s="167"/>
      <c r="Y12" s="167"/>
      <c r="Z12" s="167"/>
      <c r="AA12" s="167"/>
      <c r="AB12" s="167"/>
      <c r="AC12" s="167"/>
      <c r="AD12" s="167"/>
      <c r="AE12" s="167"/>
      <c r="AF12" s="44"/>
      <c r="AG12" s="44"/>
      <c r="AH12" s="44"/>
      <c r="AI12" s="44"/>
      <c r="AJ12" s="44"/>
      <c r="AK12" s="44"/>
      <c r="AL12" s="44"/>
      <c r="AM12" s="44"/>
      <c r="AN12" s="44"/>
      <c r="AO12" s="44"/>
      <c r="AP12" s="44"/>
      <c r="AQ12" s="44"/>
    </row>
    <row r="13" spans="1:43" s="3" customFormat="1" ht="50.1" customHeight="1">
      <c r="A13" s="167">
        <f>'PANEL DE CONTROL DISTRITAL'!A12</f>
        <v>2</v>
      </c>
      <c r="B13" s="169" t="str">
        <f>'PANEL DE CONTROL DISTRITAL'!B12</f>
        <v>TRÁMITE</v>
      </c>
      <c r="C13" s="166" t="str">
        <f>'PANEL DE CONTROL DISTRITAL'!C12</f>
        <v>Operador de Equipo Tecnológico</v>
      </c>
      <c r="D13" s="170" t="str">
        <f>'PANEL DE CONTROL DISTRITAL'!D12</f>
        <v>Trámites exitosos efectivos=</v>
      </c>
      <c r="E13" s="166" t="str">
        <f>'PANEL DE CONTROL DISTRITAL'!E12</f>
        <v>(Número de trámites exitosos / Número de trámites aplicados) x 100</v>
      </c>
      <c r="F13" s="171" t="str">
        <f>'PANEL DE CONTROL DISTRITAL'!F12</f>
        <v>Semanal (remesa)</v>
      </c>
      <c r="G13" s="172">
        <f>'PANEL DE CONTROL DISTRITAL'!G12</f>
        <v>0.9</v>
      </c>
      <c r="H13" s="25" t="str">
        <f>'PANEL DE CONTROL DISTRITAL'!H12</f>
        <v>Número de trámites exitosos</v>
      </c>
      <c r="I13" s="23">
        <v>109</v>
      </c>
      <c r="J13" s="23">
        <v>495</v>
      </c>
      <c r="K13" s="23">
        <v>492</v>
      </c>
      <c r="L13" s="23">
        <v>486</v>
      </c>
      <c r="M13" s="23">
        <v>533</v>
      </c>
      <c r="N13" s="23">
        <v>520</v>
      </c>
      <c r="O13" s="23">
        <v>508</v>
      </c>
      <c r="P13" s="23">
        <v>536</v>
      </c>
      <c r="Q13" s="23">
        <v>490</v>
      </c>
      <c r="R13" s="23">
        <v>373</v>
      </c>
      <c r="S13" s="23">
        <v>650</v>
      </c>
      <c r="T13" s="23">
        <v>678</v>
      </c>
      <c r="U13" s="23">
        <v>513</v>
      </c>
      <c r="V13" s="23">
        <v>959</v>
      </c>
      <c r="W13" s="23">
        <v>909</v>
      </c>
      <c r="X13" s="23">
        <v>802</v>
      </c>
      <c r="Y13" s="23">
        <v>842</v>
      </c>
      <c r="Z13" s="23">
        <v>630</v>
      </c>
      <c r="AA13" s="23">
        <v>988</v>
      </c>
      <c r="AB13" s="23">
        <v>1399</v>
      </c>
      <c r="AC13" s="23">
        <v>1672</v>
      </c>
      <c r="AD13" s="23">
        <v>526</v>
      </c>
      <c r="AE13" s="168">
        <f>IFERROR(SUM(I13:AD13)/SUM(I14:AD14),0)</f>
        <v>0.99055985315327122</v>
      </c>
    </row>
    <row r="14" spans="1:43" s="3" customFormat="1" ht="50.1" customHeight="1">
      <c r="A14" s="167"/>
      <c r="B14" s="169"/>
      <c r="C14" s="166"/>
      <c r="D14" s="170"/>
      <c r="E14" s="166"/>
      <c r="F14" s="171"/>
      <c r="G14" s="172"/>
      <c r="H14" s="25" t="str">
        <f>'PANEL DE CONTROL DISTRITAL'!H13</f>
        <v>Número de trámites aplicados</v>
      </c>
      <c r="I14" s="43">
        <v>109</v>
      </c>
      <c r="J14" s="43">
        <v>496</v>
      </c>
      <c r="K14" s="43">
        <v>492</v>
      </c>
      <c r="L14" s="43">
        <v>495</v>
      </c>
      <c r="M14" s="43">
        <v>535</v>
      </c>
      <c r="N14" s="43">
        <v>521</v>
      </c>
      <c r="O14" s="43">
        <v>511</v>
      </c>
      <c r="P14" s="43">
        <v>538</v>
      </c>
      <c r="Q14" s="43">
        <v>491</v>
      </c>
      <c r="R14" s="43">
        <v>375</v>
      </c>
      <c r="S14" s="43">
        <v>651</v>
      </c>
      <c r="T14" s="43">
        <v>678</v>
      </c>
      <c r="U14" s="43">
        <v>627</v>
      </c>
      <c r="V14" s="43">
        <v>960</v>
      </c>
      <c r="W14" s="43">
        <v>910</v>
      </c>
      <c r="X14" s="43">
        <v>803</v>
      </c>
      <c r="Y14" s="43">
        <v>842</v>
      </c>
      <c r="Z14" s="43">
        <v>631</v>
      </c>
      <c r="AA14" s="43">
        <v>989</v>
      </c>
      <c r="AB14" s="43">
        <v>1399</v>
      </c>
      <c r="AC14" s="43">
        <v>1675</v>
      </c>
      <c r="AD14" s="43">
        <v>526</v>
      </c>
      <c r="AE14" s="168"/>
    </row>
    <row r="15" spans="1:43" s="45" customFormat="1" ht="8.1" customHeight="1" thickTop="1" thickBot="1">
      <c r="A15" s="167"/>
      <c r="B15" s="167"/>
      <c r="C15" s="167"/>
      <c r="D15" s="167"/>
      <c r="E15" s="167"/>
      <c r="F15" s="167"/>
      <c r="G15" s="167"/>
      <c r="H15" s="167"/>
      <c r="I15" s="167"/>
      <c r="J15" s="167"/>
      <c r="K15" s="167"/>
      <c r="L15" s="167"/>
      <c r="M15" s="167"/>
      <c r="N15" s="167"/>
      <c r="O15" s="167"/>
      <c r="P15" s="167"/>
      <c r="Q15" s="167"/>
      <c r="R15" s="167"/>
      <c r="S15" s="167"/>
      <c r="T15" s="167"/>
      <c r="U15" s="167"/>
      <c r="V15" s="167"/>
      <c r="W15" s="167"/>
      <c r="X15" s="167"/>
      <c r="Y15" s="167"/>
      <c r="Z15" s="167"/>
      <c r="AA15" s="167"/>
      <c r="AB15" s="167"/>
      <c r="AC15" s="167"/>
      <c r="AD15" s="167"/>
      <c r="AE15" s="167"/>
      <c r="AF15" s="44"/>
      <c r="AG15" s="44"/>
      <c r="AH15" s="44"/>
      <c r="AI15" s="44"/>
      <c r="AJ15" s="44"/>
      <c r="AK15" s="44"/>
      <c r="AL15" s="44"/>
      <c r="AM15" s="44"/>
      <c r="AN15" s="44"/>
      <c r="AO15" s="44"/>
      <c r="AP15" s="44"/>
      <c r="AQ15" s="44"/>
    </row>
    <row r="16" spans="1:43" s="3" customFormat="1" ht="50.1" customHeight="1" thickTop="1" thickBot="1">
      <c r="A16" s="78">
        <f>'PANEL DE CONTROL DISTRITAL'!A15</f>
        <v>3</v>
      </c>
      <c r="B16" s="79" t="str">
        <f>'PANEL DE CONTROL DISTRITAL'!B15</f>
        <v>TRANSFERENCIA</v>
      </c>
      <c r="C16" s="77" t="str">
        <f>'PANEL DE CONTROL DISTRITAL'!C15</f>
        <v>Responsable de Módulo</v>
      </c>
      <c r="D16" s="80" t="str">
        <f>'PANEL DE CONTROL DISTRITAL'!D15</f>
        <v xml:space="preserve">Transacciones exitosas = </v>
      </c>
      <c r="E16" s="77" t="str">
        <f>'PANEL DE CONTROL DISTRITAL'!E15</f>
        <v>(Número de Archivos de Transacción aceptados /Total de Archivos de Transacción procesados) x100</v>
      </c>
      <c r="F16" s="81" t="str">
        <f>'PANEL DE CONTROL DISTRITAL'!F15</f>
        <v>Semanal (remesa)</v>
      </c>
      <c r="G16" s="82">
        <f>'PANEL DE CONTROL DISTRITAL'!G15</f>
        <v>0.9</v>
      </c>
      <c r="H16" s="25" t="str">
        <f>'PANEL DE CONTROL DISTRITAL'!H15</f>
        <v>Número de Archivos de Transacción aceptados</v>
      </c>
      <c r="I16" s="23">
        <v>109</v>
      </c>
      <c r="J16" s="23">
        <v>496</v>
      </c>
      <c r="K16" s="23">
        <v>492</v>
      </c>
      <c r="L16" s="23">
        <v>495</v>
      </c>
      <c r="M16" s="23">
        <v>535</v>
      </c>
      <c r="N16" s="23">
        <v>521</v>
      </c>
      <c r="O16" s="23">
        <v>511</v>
      </c>
      <c r="P16" s="23">
        <v>538</v>
      </c>
      <c r="Q16" s="23">
        <v>491</v>
      </c>
      <c r="R16" s="23">
        <v>375</v>
      </c>
      <c r="S16" s="23">
        <v>651</v>
      </c>
      <c r="T16" s="23">
        <v>678</v>
      </c>
      <c r="U16" s="23">
        <v>627</v>
      </c>
      <c r="V16" s="23">
        <v>960</v>
      </c>
      <c r="W16" s="23">
        <v>910</v>
      </c>
      <c r="X16" s="23">
        <v>803</v>
      </c>
      <c r="Y16" s="23">
        <v>843</v>
      </c>
      <c r="Z16" s="23">
        <v>631</v>
      </c>
      <c r="AA16" s="23">
        <v>989</v>
      </c>
      <c r="AB16" s="23">
        <v>1399</v>
      </c>
      <c r="AC16" s="23">
        <v>1675</v>
      </c>
      <c r="AD16" s="23">
        <v>526</v>
      </c>
      <c r="AE16" s="190">
        <f>IFERROR(SUM(I16:AD16)/SUM(I17:AD17),0)</f>
        <v>1</v>
      </c>
    </row>
    <row r="17" spans="1:43" s="3" customFormat="1" ht="50.1" customHeight="1" thickTop="1" thickBot="1">
      <c r="A17" s="78"/>
      <c r="B17" s="79"/>
      <c r="C17" s="77"/>
      <c r="D17" s="80"/>
      <c r="E17" s="77"/>
      <c r="F17" s="81"/>
      <c r="G17" s="82"/>
      <c r="H17" s="25" t="str">
        <f>'PANEL DE CONTROL DISTRITAL'!H16</f>
        <v>Total de Archivos de Transacción procesados</v>
      </c>
      <c r="I17" s="43">
        <v>109</v>
      </c>
      <c r="J17" s="43">
        <v>496</v>
      </c>
      <c r="K17" s="43">
        <v>492</v>
      </c>
      <c r="L17" s="43">
        <v>495</v>
      </c>
      <c r="M17" s="43">
        <v>535</v>
      </c>
      <c r="N17" s="43">
        <v>521</v>
      </c>
      <c r="O17" s="43">
        <v>511</v>
      </c>
      <c r="P17" s="43">
        <v>538</v>
      </c>
      <c r="Q17" s="43">
        <v>491</v>
      </c>
      <c r="R17" s="43">
        <v>375</v>
      </c>
      <c r="S17" s="43">
        <v>651</v>
      </c>
      <c r="T17" s="43">
        <v>678</v>
      </c>
      <c r="U17" s="43">
        <v>627</v>
      </c>
      <c r="V17" s="43">
        <v>960</v>
      </c>
      <c r="W17" s="43">
        <v>910</v>
      </c>
      <c r="X17" s="43">
        <v>803</v>
      </c>
      <c r="Y17" s="43">
        <v>843</v>
      </c>
      <c r="Z17" s="43">
        <v>631</v>
      </c>
      <c r="AA17" s="43">
        <v>989</v>
      </c>
      <c r="AB17" s="43">
        <v>1399</v>
      </c>
      <c r="AC17" s="43">
        <v>1675</v>
      </c>
      <c r="AD17" s="43">
        <v>526</v>
      </c>
      <c r="AE17" s="191"/>
    </row>
    <row r="18" spans="1:43" s="45" customFormat="1" ht="8.1" customHeight="1" thickTop="1" thickBot="1">
      <c r="A18" s="78"/>
      <c r="B18" s="78"/>
      <c r="C18" s="78"/>
      <c r="D18" s="78"/>
      <c r="E18" s="78"/>
      <c r="F18" s="78"/>
      <c r="G18" s="78"/>
      <c r="H18" s="78"/>
      <c r="I18" s="78"/>
      <c r="J18" s="78"/>
      <c r="K18" s="78"/>
      <c r="L18" s="78"/>
      <c r="M18" s="78"/>
      <c r="N18" s="78"/>
      <c r="O18" s="78"/>
      <c r="P18" s="78"/>
      <c r="Q18" s="78"/>
      <c r="R18" s="78"/>
      <c r="S18" s="78"/>
      <c r="T18" s="78"/>
      <c r="U18" s="78"/>
      <c r="V18" s="83"/>
      <c r="W18" s="84"/>
      <c r="X18" s="78"/>
      <c r="Y18" s="78"/>
      <c r="Z18" s="78"/>
      <c r="AA18" s="78"/>
      <c r="AB18" s="78"/>
      <c r="AC18" s="78"/>
      <c r="AD18" s="78"/>
      <c r="AE18" s="78"/>
      <c r="AF18" s="44"/>
      <c r="AG18" s="44"/>
      <c r="AH18" s="44"/>
      <c r="AI18" s="44"/>
      <c r="AJ18" s="44"/>
      <c r="AK18" s="44"/>
      <c r="AL18" s="44"/>
      <c r="AM18" s="44"/>
      <c r="AN18" s="44"/>
      <c r="AO18" s="44"/>
      <c r="AP18" s="44"/>
      <c r="AQ18" s="44"/>
    </row>
    <row r="19" spans="1:43" s="3" customFormat="1" ht="50.1" customHeight="1" thickTop="1" thickBot="1">
      <c r="A19" s="167">
        <f>'PANEL DE CONTROL DISTRITAL'!A18</f>
        <v>4</v>
      </c>
      <c r="B19" s="169" t="str">
        <f>'PANEL DE CONTROL DISTRITAL'!B18</f>
        <v>CONCILIACIÓN</v>
      </c>
      <c r="C19" s="166" t="str">
        <f>'PANEL DE CONTROL DISTRITAL'!C18</f>
        <v>Responsable de Módulo</v>
      </c>
      <c r="D19" s="170" t="str">
        <f>'PANEL DE CONTROL DISTRITAL'!D18</f>
        <v xml:space="preserve">Credenciales disponibles para entrega = </v>
      </c>
      <c r="E19" s="166" t="str">
        <f>'PANEL DE CONTROL DISTRITAL'!E18</f>
        <v>((Credenciales recibidas - Credenciales inconsistentes) / Credenciales recibidas) x 100</v>
      </c>
      <c r="F19" s="171" t="str">
        <f>'PANEL DE CONTROL DISTRITAL'!F18</f>
        <v>Semanal (remesa)</v>
      </c>
      <c r="G19" s="172">
        <f>'PANEL DE CONTROL DISTRITAL'!G18</f>
        <v>0.9</v>
      </c>
      <c r="H19" s="25" t="str">
        <f>'PANEL DE CONTROL DISTRITAL'!H18</f>
        <v xml:space="preserve">Credenciales Recibidas - Credenciales inconsistentes </v>
      </c>
      <c r="I19" s="23">
        <v>0</v>
      </c>
      <c r="J19" s="23">
        <v>793</v>
      </c>
      <c r="K19" s="23">
        <v>485</v>
      </c>
      <c r="L19" s="23">
        <v>506</v>
      </c>
      <c r="M19" s="23">
        <v>381</v>
      </c>
      <c r="N19" s="23">
        <v>660</v>
      </c>
      <c r="O19" s="23">
        <v>530</v>
      </c>
      <c r="P19" s="23">
        <v>487</v>
      </c>
      <c r="Q19" s="23">
        <v>543</v>
      </c>
      <c r="R19" s="23">
        <v>379</v>
      </c>
      <c r="S19" s="23">
        <v>618</v>
      </c>
      <c r="T19" s="23">
        <v>522</v>
      </c>
      <c r="U19" s="23">
        <v>691</v>
      </c>
      <c r="V19" s="23">
        <v>386</v>
      </c>
      <c r="W19" s="23">
        <v>1250</v>
      </c>
      <c r="X19" s="23">
        <v>870</v>
      </c>
      <c r="Y19" s="23">
        <v>541</v>
      </c>
      <c r="Z19" s="23">
        <v>654</v>
      </c>
      <c r="AA19" s="23">
        <v>752</v>
      </c>
      <c r="AB19" s="23">
        <v>1140</v>
      </c>
      <c r="AC19" s="23">
        <v>1050</v>
      </c>
      <c r="AD19" s="23">
        <v>0</v>
      </c>
      <c r="AE19" s="168">
        <f>IFERROR(SUM(I19:AD19)/SUM(I20:AD20),0)</f>
        <v>1</v>
      </c>
    </row>
    <row r="20" spans="1:43" s="3" customFormat="1" ht="50.1" customHeight="1" thickTop="1" thickBot="1">
      <c r="A20" s="167"/>
      <c r="B20" s="169"/>
      <c r="C20" s="166"/>
      <c r="D20" s="170"/>
      <c r="E20" s="166"/>
      <c r="F20" s="171"/>
      <c r="G20" s="172"/>
      <c r="H20" s="25" t="str">
        <f>'PANEL DE CONTROL DISTRITAL'!H19</f>
        <v>Credenciales recibidas</v>
      </c>
      <c r="I20" s="43">
        <v>0</v>
      </c>
      <c r="J20" s="43">
        <v>793</v>
      </c>
      <c r="K20" s="43">
        <v>485</v>
      </c>
      <c r="L20" s="43">
        <v>506</v>
      </c>
      <c r="M20" s="43">
        <v>381</v>
      </c>
      <c r="N20" s="43">
        <v>660</v>
      </c>
      <c r="O20" s="43">
        <v>530</v>
      </c>
      <c r="P20" s="43">
        <v>487</v>
      </c>
      <c r="Q20" s="43">
        <v>543</v>
      </c>
      <c r="R20" s="43">
        <v>379</v>
      </c>
      <c r="S20" s="43">
        <v>618</v>
      </c>
      <c r="T20" s="43">
        <v>522</v>
      </c>
      <c r="U20" s="43">
        <v>691</v>
      </c>
      <c r="V20" s="43">
        <v>386</v>
      </c>
      <c r="W20" s="43">
        <v>1250</v>
      </c>
      <c r="X20" s="43">
        <v>870</v>
      </c>
      <c r="Y20" s="43">
        <v>541</v>
      </c>
      <c r="Z20" s="43">
        <v>654</v>
      </c>
      <c r="AA20" s="43">
        <v>752</v>
      </c>
      <c r="AB20" s="43">
        <v>1140</v>
      </c>
      <c r="AC20" s="43">
        <v>1050</v>
      </c>
      <c r="AD20" s="43">
        <v>0</v>
      </c>
      <c r="AE20" s="168"/>
    </row>
    <row r="21" spans="1:43" s="45" customFormat="1" ht="8.1" customHeight="1" thickTop="1" thickBot="1">
      <c r="A21" s="46"/>
      <c r="B21" s="47"/>
      <c r="C21" s="48"/>
      <c r="D21" s="49"/>
      <c r="E21" s="48"/>
      <c r="F21" s="50"/>
      <c r="G21" s="51"/>
      <c r="H21" s="52"/>
      <c r="I21" s="53"/>
      <c r="J21" s="53"/>
      <c r="K21" s="53"/>
      <c r="L21" s="53"/>
      <c r="M21" s="53"/>
      <c r="N21" s="53"/>
      <c r="O21" s="53"/>
      <c r="P21" s="53"/>
      <c r="Q21" s="53"/>
      <c r="R21" s="53"/>
      <c r="S21" s="53"/>
      <c r="T21" s="53"/>
      <c r="U21" s="53"/>
      <c r="V21" s="53"/>
      <c r="W21" s="53"/>
      <c r="X21" s="53"/>
      <c r="Y21" s="53"/>
      <c r="Z21" s="53"/>
      <c r="AA21" s="53"/>
      <c r="AB21" s="53"/>
      <c r="AC21" s="53"/>
      <c r="AD21" s="53"/>
      <c r="AE21" s="54"/>
      <c r="AF21" s="44"/>
      <c r="AG21" s="44"/>
      <c r="AH21" s="44"/>
      <c r="AI21" s="44"/>
      <c r="AJ21" s="44"/>
      <c r="AK21" s="44"/>
      <c r="AL21" s="44"/>
      <c r="AM21" s="44"/>
      <c r="AN21" s="44"/>
      <c r="AO21" s="44"/>
      <c r="AP21" s="44"/>
      <c r="AQ21" s="44"/>
    </row>
    <row r="22" spans="1:43" s="3" customFormat="1" ht="50.1" customHeight="1" thickTop="1" thickBot="1">
      <c r="A22" s="167">
        <f>'PANEL DE CONTROL DISTRITAL'!A21</f>
        <v>5</v>
      </c>
      <c r="B22" s="169" t="str">
        <f>'PANEL DE CONTROL DISTRITAL'!B21</f>
        <v>CONCILIACIÓN</v>
      </c>
      <c r="C22" s="166" t="str">
        <f>'PANEL DE CONTROL DISTRITAL'!C21</f>
        <v>Responsable de Módulo</v>
      </c>
      <c r="D22" s="170" t="str">
        <f>'PANEL DE CONTROL DISTRITAL'!D21</f>
        <v xml:space="preserve">Credenciales disponibles para entrega = </v>
      </c>
      <c r="E22" s="166" t="str">
        <f>'PANEL DE CONTROL DISTRITAL'!E21</f>
        <v>(Credenciales en resguardo / Credenciales totales en SIIRFE disponibles para entrega) x 100</v>
      </c>
      <c r="F22" s="171" t="str">
        <f>'PANEL DE CONTROL DISTRITAL'!F21</f>
        <v>Semanal (remesa)</v>
      </c>
      <c r="G22" s="172">
        <f>'PANEL DE CONTROL DISTRITAL'!G21</f>
        <v>1</v>
      </c>
      <c r="H22" s="25" t="str">
        <f>'PANEL DE CONTROL DISTRITAL'!H21</f>
        <v>Credenciales en resguardo</v>
      </c>
      <c r="I22" s="23">
        <v>869</v>
      </c>
      <c r="J22" s="23">
        <v>1.0309999999999999</v>
      </c>
      <c r="K22" s="23">
        <v>975</v>
      </c>
      <c r="L22" s="23">
        <v>947</v>
      </c>
      <c r="M22" s="23">
        <v>804</v>
      </c>
      <c r="N22" s="23">
        <v>936</v>
      </c>
      <c r="O22" s="23">
        <v>966</v>
      </c>
      <c r="P22" s="23">
        <v>935</v>
      </c>
      <c r="Q22" s="23">
        <v>961</v>
      </c>
      <c r="R22" s="23">
        <v>928</v>
      </c>
      <c r="S22" s="23">
        <v>933</v>
      </c>
      <c r="T22" s="23">
        <v>865</v>
      </c>
      <c r="U22" s="23">
        <v>1.004</v>
      </c>
      <c r="V22" s="23">
        <v>679</v>
      </c>
      <c r="W22" s="23">
        <v>1043</v>
      </c>
      <c r="X22" s="23">
        <v>1108</v>
      </c>
      <c r="Y22" s="23">
        <v>839</v>
      </c>
      <c r="Z22" s="23">
        <v>759</v>
      </c>
      <c r="AA22" s="23">
        <v>859</v>
      </c>
      <c r="AB22" s="23">
        <v>1442</v>
      </c>
      <c r="AC22" s="23">
        <v>1590</v>
      </c>
      <c r="AD22" s="23">
        <v>1568</v>
      </c>
      <c r="AE22" s="168">
        <f>IFERROR(SUM(I22:AD22)/SUM(I23:AD23),0)</f>
        <v>1</v>
      </c>
    </row>
    <row r="23" spans="1:43" s="3" customFormat="1" ht="50.1" customHeight="1" thickTop="1" thickBot="1">
      <c r="A23" s="167"/>
      <c r="B23" s="169"/>
      <c r="C23" s="166"/>
      <c r="D23" s="170"/>
      <c r="E23" s="166"/>
      <c r="F23" s="171"/>
      <c r="G23" s="172"/>
      <c r="H23" s="25" t="str">
        <f>'PANEL DE CONTROL DISTRITAL'!H22</f>
        <v>Credenciales totales en SIIRFE disponibles para entrega</v>
      </c>
      <c r="I23" s="43">
        <v>869</v>
      </c>
      <c r="J23" s="43">
        <v>1.0309999999999999</v>
      </c>
      <c r="K23" s="43">
        <v>975</v>
      </c>
      <c r="L23" s="43">
        <v>947</v>
      </c>
      <c r="M23" s="43">
        <v>804</v>
      </c>
      <c r="N23" s="43">
        <v>936</v>
      </c>
      <c r="O23" s="43">
        <v>966</v>
      </c>
      <c r="P23" s="43">
        <v>935</v>
      </c>
      <c r="Q23" s="43">
        <v>961</v>
      </c>
      <c r="R23" s="43">
        <v>928</v>
      </c>
      <c r="S23" s="43">
        <v>933</v>
      </c>
      <c r="T23" s="43">
        <v>865</v>
      </c>
      <c r="U23" s="43">
        <v>1.004</v>
      </c>
      <c r="V23" s="43">
        <v>679</v>
      </c>
      <c r="W23" s="43">
        <v>1043</v>
      </c>
      <c r="X23" s="43">
        <v>1108</v>
      </c>
      <c r="Y23" s="43">
        <v>839</v>
      </c>
      <c r="Z23" s="43">
        <v>759</v>
      </c>
      <c r="AA23" s="43">
        <v>859</v>
      </c>
      <c r="AB23" s="43">
        <v>1442</v>
      </c>
      <c r="AC23" s="43">
        <v>1590</v>
      </c>
      <c r="AD23" s="43">
        <v>1568</v>
      </c>
      <c r="AE23" s="168"/>
    </row>
    <row r="24" spans="1:43" s="4" customFormat="1" ht="8.25" customHeight="1" thickTop="1" thickBot="1">
      <c r="A24" s="167"/>
      <c r="B24" s="167"/>
      <c r="C24" s="167"/>
      <c r="D24" s="167"/>
      <c r="E24" s="167"/>
      <c r="F24" s="167"/>
      <c r="G24" s="167"/>
      <c r="H24" s="167"/>
      <c r="I24" s="167"/>
      <c r="J24" s="167"/>
      <c r="K24" s="167"/>
      <c r="L24" s="167"/>
      <c r="M24" s="167"/>
      <c r="N24" s="167"/>
      <c r="O24" s="167"/>
      <c r="P24" s="167"/>
      <c r="Q24" s="167"/>
      <c r="R24" s="167"/>
      <c r="S24" s="167"/>
      <c r="T24" s="167"/>
      <c r="U24" s="167"/>
      <c r="V24" s="167"/>
      <c r="W24" s="167"/>
      <c r="X24" s="167"/>
      <c r="Y24" s="167"/>
      <c r="Z24" s="167"/>
      <c r="AA24" s="167"/>
      <c r="AB24" s="167"/>
      <c r="AC24" s="167"/>
      <c r="AD24" s="167"/>
      <c r="AE24" s="167"/>
    </row>
    <row r="25" spans="1:43" ht="50.1" customHeight="1" thickTop="1" thickBot="1">
      <c r="A25" s="167">
        <f>'PANEL DE CONTROL DISTRITAL'!A24</f>
        <v>6</v>
      </c>
      <c r="B25" s="169" t="str">
        <f>'PANEL DE CONTROL DISTRITAL'!B24</f>
        <v>ENTREGA</v>
      </c>
      <c r="C25" s="166" t="str">
        <f>'PANEL DE CONTROL DISTRITAL'!C24</f>
        <v>Operador de Equipo Tecnológico</v>
      </c>
      <c r="D25" s="170" t="str">
        <f>'PANEL DE CONTROL DISTRITAL'!D24</f>
        <v xml:space="preserve">Efectividad de entrega de CPV en MAC = </v>
      </c>
      <c r="E25" s="166" t="str">
        <f>'PANEL DE CONTROL DISTRITAL'!E24</f>
        <v>(Total de credenciales entregadas / Total de credenciales solicitadas) x 100</v>
      </c>
      <c r="F25" s="171" t="str">
        <f>'PANEL DE CONTROL DISTRITAL'!F24</f>
        <v>Semanal (remesa)</v>
      </c>
      <c r="G25" s="172">
        <f>'PANEL DE CONTROL DISTRITAL'!G24</f>
        <v>0.9</v>
      </c>
      <c r="H25" s="25" t="str">
        <f>'PANEL DE CONTROL DISTRITAL'!H24</f>
        <v xml:space="preserve">Total de credenciales entregadas </v>
      </c>
      <c r="I25" s="64">
        <v>150</v>
      </c>
      <c r="J25" s="65">
        <v>609</v>
      </c>
      <c r="K25" s="65">
        <v>530</v>
      </c>
      <c r="L25" s="65">
        <v>534</v>
      </c>
      <c r="M25" s="65">
        <v>522</v>
      </c>
      <c r="N25" s="23">
        <v>522</v>
      </c>
      <c r="O25" s="23">
        <v>500</v>
      </c>
      <c r="P25" s="23">
        <v>538</v>
      </c>
      <c r="Q25" s="64">
        <v>517</v>
      </c>
      <c r="R25" s="64">
        <v>412</v>
      </c>
      <c r="S25" s="64">
        <v>605</v>
      </c>
      <c r="T25" s="64">
        <v>590</v>
      </c>
      <c r="U25" s="64">
        <v>552</v>
      </c>
      <c r="V25" s="64">
        <v>711</v>
      </c>
      <c r="W25" s="23">
        <v>886</v>
      </c>
      <c r="X25" s="23">
        <v>801</v>
      </c>
      <c r="Y25" s="64">
        <v>810</v>
      </c>
      <c r="Z25" s="64">
        <v>734</v>
      </c>
      <c r="AA25" s="65">
        <v>652</v>
      </c>
      <c r="AB25" s="23">
        <v>557</v>
      </c>
      <c r="AC25" s="64">
        <v>894</v>
      </c>
      <c r="AD25" s="64">
        <v>22</v>
      </c>
      <c r="AE25" s="168">
        <f>IFERROR(SUM(I25:AD25)/SUM(I26:AD26),0)</f>
        <v>0.99520025179006999</v>
      </c>
    </row>
    <row r="26" spans="1:43" ht="50.1" customHeight="1" thickTop="1" thickBot="1">
      <c r="A26" s="167"/>
      <c r="B26" s="169"/>
      <c r="C26" s="166"/>
      <c r="D26" s="170"/>
      <c r="E26" s="166"/>
      <c r="F26" s="171"/>
      <c r="G26" s="172"/>
      <c r="H26" s="25" t="str">
        <f>'PANEL DE CONTROL DISTRITAL'!H25</f>
        <v xml:space="preserve"> Total de credenciales solicitadas</v>
      </c>
      <c r="I26" s="43">
        <v>150</v>
      </c>
      <c r="J26" s="43">
        <v>609</v>
      </c>
      <c r="K26" s="43">
        <v>530</v>
      </c>
      <c r="L26" s="43">
        <v>534</v>
      </c>
      <c r="M26" s="43">
        <v>522</v>
      </c>
      <c r="N26" s="43">
        <v>524</v>
      </c>
      <c r="O26" s="43">
        <v>500</v>
      </c>
      <c r="P26" s="43">
        <v>539</v>
      </c>
      <c r="Q26" s="43">
        <v>518</v>
      </c>
      <c r="R26" s="43">
        <v>413</v>
      </c>
      <c r="S26" s="43">
        <v>605</v>
      </c>
      <c r="T26" s="43">
        <v>590</v>
      </c>
      <c r="U26" s="43">
        <v>552</v>
      </c>
      <c r="V26" s="43">
        <v>711</v>
      </c>
      <c r="W26" s="43">
        <v>888</v>
      </c>
      <c r="X26" s="43">
        <v>801</v>
      </c>
      <c r="Y26" s="43">
        <v>810</v>
      </c>
      <c r="Z26" s="43">
        <v>734</v>
      </c>
      <c r="AA26" s="43">
        <v>706</v>
      </c>
      <c r="AB26" s="43">
        <v>557</v>
      </c>
      <c r="AC26" s="43">
        <v>894</v>
      </c>
      <c r="AD26" s="43">
        <v>22</v>
      </c>
      <c r="AE26" s="168"/>
    </row>
    <row r="27" spans="1:43" ht="15.75" customHeight="1" thickTop="1">
      <c r="B27" s="1" t="s">
        <v>116</v>
      </c>
      <c r="H27" s="55"/>
      <c r="I27" s="56"/>
      <c r="J27" s="56"/>
      <c r="K27" s="56"/>
      <c r="L27" s="56"/>
      <c r="M27" s="56"/>
      <c r="N27" s="56"/>
      <c r="O27" s="56"/>
      <c r="P27" s="56"/>
      <c r="Q27" s="56"/>
      <c r="R27" s="56"/>
      <c r="S27" s="56"/>
      <c r="T27" s="56"/>
      <c r="U27" s="56"/>
      <c r="V27" s="56"/>
      <c r="W27" s="56"/>
      <c r="X27" s="56"/>
      <c r="Y27" s="56"/>
      <c r="Z27" s="56"/>
      <c r="AA27" s="56"/>
      <c r="AB27" s="56"/>
      <c r="AC27" s="56"/>
      <c r="AD27" s="56"/>
      <c r="AE27" s="12"/>
    </row>
    <row r="28" spans="1:43" ht="15.75" customHeight="1">
      <c r="H28" s="57"/>
    </row>
    <row r="29" spans="1:43" ht="15.75" customHeight="1">
      <c r="H29" s="57"/>
      <c r="I29" s="179" t="s">
        <v>117</v>
      </c>
      <c r="J29" s="179"/>
      <c r="K29" s="179"/>
      <c r="L29" s="179"/>
    </row>
    <row r="30" spans="1:43" ht="15.75" customHeight="1">
      <c r="H30" s="57"/>
      <c r="I30" s="26"/>
      <c r="J30" s="27" t="s">
        <v>118</v>
      </c>
      <c r="K30" s="27"/>
      <c r="L30" s="27"/>
    </row>
    <row r="31" spans="1:43" ht="39" customHeight="1">
      <c r="H31" s="57"/>
      <c r="I31" s="28"/>
      <c r="J31" s="27" t="s">
        <v>119</v>
      </c>
      <c r="K31" s="27"/>
      <c r="L31" s="27"/>
    </row>
    <row r="32" spans="1:43" ht="30" customHeight="1">
      <c r="H32" s="57"/>
      <c r="I32" s="29"/>
      <c r="J32" s="27" t="s">
        <v>120</v>
      </c>
      <c r="K32" s="27"/>
      <c r="L32" s="27"/>
    </row>
    <row r="33" spans="2:13" ht="30" customHeight="1">
      <c r="H33" s="57"/>
      <c r="I33" s="27"/>
      <c r="J33" s="27"/>
      <c r="K33" s="27"/>
      <c r="L33" s="27"/>
    </row>
    <row r="34" spans="2:13" ht="30" customHeight="1">
      <c r="B34" s="180" t="s">
        <v>121</v>
      </c>
      <c r="C34" s="180"/>
      <c r="D34" s="180"/>
      <c r="E34" s="180"/>
      <c r="F34" s="180"/>
      <c r="G34" s="180"/>
      <c r="H34" s="180"/>
      <c r="I34" s="180"/>
      <c r="J34" s="180"/>
      <c r="K34" s="180"/>
      <c r="L34" s="180"/>
      <c r="M34" s="181"/>
    </row>
    <row r="35" spans="2:13" ht="30" customHeight="1">
      <c r="B35" s="182" t="s">
        <v>122</v>
      </c>
      <c r="C35" s="182"/>
      <c r="D35" s="182"/>
      <c r="E35" s="182"/>
      <c r="F35" s="182"/>
      <c r="G35" s="183"/>
      <c r="H35" s="184" t="s">
        <v>123</v>
      </c>
      <c r="I35" s="182"/>
      <c r="J35" s="182"/>
      <c r="K35" s="182"/>
      <c r="L35" s="182"/>
      <c r="M35" s="183"/>
    </row>
    <row r="36" spans="2:13" ht="30" customHeight="1">
      <c r="B36" s="173"/>
      <c r="C36" s="174"/>
      <c r="D36" s="174"/>
      <c r="E36" s="174"/>
      <c r="F36" s="174"/>
      <c r="G36" s="175"/>
      <c r="H36" s="173"/>
      <c r="I36" s="174"/>
      <c r="J36" s="174"/>
      <c r="K36" s="174"/>
      <c r="L36" s="174"/>
      <c r="M36" s="175"/>
    </row>
    <row r="37" spans="2:13" ht="30" customHeight="1">
      <c r="B37" s="176"/>
      <c r="C37" s="177"/>
      <c r="D37" s="177"/>
      <c r="E37" s="177"/>
      <c r="F37" s="177"/>
      <c r="G37" s="178"/>
      <c r="H37" s="176"/>
      <c r="I37" s="177"/>
      <c r="J37" s="177"/>
      <c r="K37" s="177"/>
      <c r="L37" s="177"/>
      <c r="M37" s="178"/>
    </row>
  </sheetData>
  <mergeCells count="63">
    <mergeCell ref="X2:AE2"/>
    <mergeCell ref="I29:L29"/>
    <mergeCell ref="B34:M34"/>
    <mergeCell ref="B35:G35"/>
    <mergeCell ref="H35:M35"/>
    <mergeCell ref="B8:X8"/>
    <mergeCell ref="A12:AE12"/>
    <mergeCell ref="A10:A11"/>
    <mergeCell ref="B10:B11"/>
    <mergeCell ref="C10:C11"/>
    <mergeCell ref="D10:D11"/>
    <mergeCell ref="E10:E11"/>
    <mergeCell ref="F13:F14"/>
    <mergeCell ref="G13:G14"/>
    <mergeCell ref="AE13:AE14"/>
    <mergeCell ref="A15:AE15"/>
    <mergeCell ref="B36:G37"/>
    <mergeCell ref="H36:M37"/>
    <mergeCell ref="A1:AE1"/>
    <mergeCell ref="F2:G2"/>
    <mergeCell ref="A4:AE4"/>
    <mergeCell ref="A5:AE5"/>
    <mergeCell ref="F10:F11"/>
    <mergeCell ref="G10:G11"/>
    <mergeCell ref="AE10:AE11"/>
    <mergeCell ref="A6:A9"/>
    <mergeCell ref="B6:H6"/>
    <mergeCell ref="I6:X6"/>
    <mergeCell ref="AE6:AE9"/>
    <mergeCell ref="B7:D7"/>
    <mergeCell ref="E7:H7"/>
    <mergeCell ref="I7:X7"/>
    <mergeCell ref="A13:A14"/>
    <mergeCell ref="B13:B14"/>
    <mergeCell ref="C13:C14"/>
    <mergeCell ref="D13:D14"/>
    <mergeCell ref="E13:E14"/>
    <mergeCell ref="AE22:AE23"/>
    <mergeCell ref="A22:A23"/>
    <mergeCell ref="B22:B23"/>
    <mergeCell ref="C22:C23"/>
    <mergeCell ref="D22:D23"/>
    <mergeCell ref="C19:C20"/>
    <mergeCell ref="D19:D20"/>
    <mergeCell ref="E19:E20"/>
    <mergeCell ref="F22:F23"/>
    <mergeCell ref="G22:G23"/>
    <mergeCell ref="AE16:AE17"/>
    <mergeCell ref="G25:G26"/>
    <mergeCell ref="AE25:AE26"/>
    <mergeCell ref="A24:AE24"/>
    <mergeCell ref="A25:A26"/>
    <mergeCell ref="B25:B26"/>
    <mergeCell ref="C25:C26"/>
    <mergeCell ref="D25:D26"/>
    <mergeCell ref="E25:E26"/>
    <mergeCell ref="F25:F26"/>
    <mergeCell ref="E22:E23"/>
    <mergeCell ref="F19:F20"/>
    <mergeCell ref="G19:G20"/>
    <mergeCell ref="AE19:AE20"/>
    <mergeCell ref="A19:A20"/>
    <mergeCell ref="B19:B20"/>
  </mergeCells>
  <conditionalFormatting sqref="I21:AD21">
    <cfRule type="colorScale" priority="645">
      <colorScale>
        <cfvo type="min"/>
        <cfvo type="percentile" val="50"/>
        <cfvo type="max"/>
        <color rgb="FFE98BD7"/>
        <color rgb="FFD5007F"/>
        <color rgb="FF950054"/>
      </colorScale>
    </cfRule>
  </conditionalFormatting>
  <conditionalFormatting sqref="AE10">
    <cfRule type="cellIs" dxfId="1190" priority="18" operator="greaterThan">
      <formula>95%</formula>
    </cfRule>
    <cfRule type="cellIs" dxfId="1189" priority="19" operator="greaterThanOrEqual">
      <formula>90%</formula>
    </cfRule>
    <cfRule type="cellIs" dxfId="1188" priority="20" operator="lessThan">
      <formula>89.99%</formula>
    </cfRule>
  </conditionalFormatting>
  <conditionalFormatting sqref="AE13">
    <cfRule type="cellIs" dxfId="1187" priority="15" operator="greaterThan">
      <formula>95%</formula>
    </cfRule>
    <cfRule type="cellIs" dxfId="1186" priority="16" operator="greaterThanOrEqual">
      <formula>90%</formula>
    </cfRule>
    <cfRule type="cellIs" dxfId="1185" priority="17" operator="lessThan">
      <formula>89.99%</formula>
    </cfRule>
  </conditionalFormatting>
  <conditionalFormatting sqref="AE16">
    <cfRule type="cellIs" dxfId="1184" priority="12" operator="greaterThan">
      <formula>95%</formula>
    </cfRule>
    <cfRule type="cellIs" dxfId="1183" priority="13" operator="greaterThanOrEqual">
      <formula>90%</formula>
    </cfRule>
    <cfRule type="cellIs" dxfId="1182" priority="14" operator="lessThan">
      <formula>89.99%</formula>
    </cfRule>
  </conditionalFormatting>
  <conditionalFormatting sqref="AE19">
    <cfRule type="cellIs" dxfId="1181" priority="9" operator="greaterThan">
      <formula>95%</formula>
    </cfRule>
    <cfRule type="cellIs" dxfId="1180" priority="10" operator="greaterThanOrEqual">
      <formula>90%</formula>
    </cfRule>
    <cfRule type="cellIs" dxfId="1179" priority="11" operator="lessThan">
      <formula>89.99%</formula>
    </cfRule>
  </conditionalFormatting>
  <conditionalFormatting sqref="AE22">
    <cfRule type="cellIs" dxfId="1178" priority="1" operator="greaterThanOrEqual">
      <formula>100%</formula>
    </cfRule>
    <cfRule type="cellIs" dxfId="1177" priority="2" operator="lessThan">
      <formula>99.99%</formula>
    </cfRule>
  </conditionalFormatting>
  <conditionalFormatting sqref="AE25">
    <cfRule type="cellIs" dxfId="1176" priority="3" operator="greaterThan">
      <formula>95%</formula>
    </cfRule>
    <cfRule type="cellIs" dxfId="1175" priority="4" operator="greaterThanOrEqual">
      <formula>90%</formula>
    </cfRule>
    <cfRule type="cellIs" dxfId="1174" priority="5" operator="lessThan">
      <formula>89.99%</formula>
    </cfRule>
  </conditionalFormatting>
  <dataValidations count="1">
    <dataValidation showDropDown="1" showInputMessage="1" showErrorMessage="1" sqref="C21 G19:G23 G10:G11 G16:G17 G13:G14 G25:G26" xr:uid="{AD030CE9-2A53-4D86-ACDF-9850F6F5E946}"/>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41EA16-3B78-4F02-BB1B-F9E2E66280B8}">
  <sheetPr>
    <tabColor rgb="FFFFFF00"/>
  </sheetPr>
  <dimension ref="A1:AQ37"/>
  <sheetViews>
    <sheetView showGridLines="0" topLeftCell="P7" zoomScale="70" zoomScaleNormal="70" workbookViewId="0">
      <selection activeCell="Z14" sqref="Z14"/>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0" width="10.7109375" style="1" customWidth="1"/>
    <col min="31" max="31" width="22.7109375" style="1" customWidth="1"/>
    <col min="32" max="16384" width="11.42578125" style="1"/>
  </cols>
  <sheetData>
    <row r="1" spans="1:43" ht="40.5" customHeight="1">
      <c r="A1" s="148" t="str">
        <f>'PANEL DE CONTROL DISTRITAL'!A1:Q1</f>
        <v>INSTITUTO NACIONAL ELECTORAL
SISTEMA DE GESTIÓN DE LA CALIDAD
ESTADO DE MÉXICO</v>
      </c>
      <c r="B1" s="148"/>
      <c r="C1" s="148"/>
      <c r="D1" s="148"/>
      <c r="E1" s="148"/>
      <c r="F1" s="148"/>
      <c r="G1" s="148"/>
      <c r="H1" s="148"/>
      <c r="I1" s="148"/>
      <c r="J1" s="148"/>
      <c r="K1" s="148"/>
      <c r="L1" s="148"/>
      <c r="M1" s="148"/>
      <c r="N1" s="148"/>
      <c r="O1" s="148"/>
      <c r="P1" s="148"/>
      <c r="Q1" s="148"/>
      <c r="R1" s="148"/>
      <c r="S1" s="148"/>
      <c r="T1" s="148"/>
      <c r="U1" s="148"/>
      <c r="V1" s="148"/>
      <c r="W1" s="148"/>
      <c r="X1" s="148"/>
      <c r="Y1" s="148"/>
      <c r="Z1" s="148"/>
      <c r="AA1" s="148"/>
      <c r="AB1" s="148"/>
      <c r="AC1" s="148"/>
      <c r="AD1" s="148"/>
      <c r="AE1" s="148"/>
    </row>
    <row r="2" spans="1:43" ht="33.75" customHeight="1">
      <c r="A2" s="11"/>
      <c r="B2" s="11"/>
      <c r="C2" s="11"/>
      <c r="D2" s="9" t="s">
        <v>89</v>
      </c>
      <c r="E2" s="9">
        <v>3</v>
      </c>
      <c r="F2" s="149" t="s">
        <v>90</v>
      </c>
      <c r="G2" s="149"/>
      <c r="H2" s="20">
        <v>150352</v>
      </c>
      <c r="I2" s="19"/>
      <c r="J2" s="19"/>
      <c r="K2" s="11"/>
      <c r="L2" s="11"/>
      <c r="M2" s="11"/>
      <c r="N2" s="11"/>
      <c r="O2" s="11"/>
      <c r="P2" s="11"/>
      <c r="Q2" s="11"/>
      <c r="R2" s="11"/>
      <c r="S2" s="11"/>
      <c r="T2" s="11"/>
      <c r="U2" s="11"/>
      <c r="V2" s="11"/>
      <c r="W2" s="58"/>
      <c r="X2" s="150" t="str">
        <f>'PANEL DE CONTROL DISTRITAL'!M2</f>
        <v>Fecha de corte: 22/01/2024</v>
      </c>
      <c r="Y2" s="150"/>
      <c r="Z2" s="150"/>
      <c r="AA2" s="150"/>
      <c r="AB2" s="150"/>
      <c r="AC2" s="150"/>
      <c r="AD2" s="150"/>
      <c r="AE2" s="150"/>
      <c r="AF2" s="15"/>
    </row>
    <row r="3" spans="1:43" ht="11.25" customHeight="1">
      <c r="A3" s="11"/>
      <c r="B3" s="6"/>
      <c r="C3" s="6"/>
      <c r="D3" s="6"/>
      <c r="E3" s="6"/>
      <c r="F3" s="6"/>
      <c r="G3" s="6"/>
      <c r="H3" s="6"/>
      <c r="I3" s="6"/>
      <c r="J3" s="6"/>
      <c r="K3" s="6"/>
      <c r="L3" s="6"/>
      <c r="M3" s="6"/>
      <c r="N3" s="6"/>
      <c r="O3" s="6"/>
      <c r="P3" s="6"/>
      <c r="Q3" s="6"/>
      <c r="R3" s="6"/>
      <c r="S3" s="6"/>
      <c r="T3" s="6"/>
      <c r="U3" s="6"/>
      <c r="V3" s="6"/>
      <c r="W3" s="6"/>
      <c r="X3" s="6"/>
      <c r="Y3" s="6"/>
      <c r="Z3" s="6"/>
      <c r="AA3" s="6"/>
      <c r="AB3" s="6"/>
      <c r="AC3" s="6"/>
      <c r="AD3" s="6"/>
    </row>
    <row r="4" spans="1:43" ht="30" customHeight="1">
      <c r="A4" s="154" t="s">
        <v>91</v>
      </c>
      <c r="B4" s="155"/>
      <c r="C4" s="155"/>
      <c r="D4" s="155"/>
      <c r="E4" s="155"/>
      <c r="F4" s="155"/>
      <c r="G4" s="155"/>
      <c r="H4" s="155"/>
      <c r="I4" s="155"/>
      <c r="J4" s="155"/>
      <c r="K4" s="155"/>
      <c r="L4" s="155"/>
      <c r="M4" s="155"/>
      <c r="N4" s="155"/>
      <c r="O4" s="155"/>
      <c r="P4" s="155"/>
      <c r="Q4" s="155"/>
      <c r="R4" s="155"/>
      <c r="S4" s="155"/>
      <c r="T4" s="155"/>
      <c r="U4" s="155"/>
      <c r="V4" s="155"/>
      <c r="W4" s="155"/>
      <c r="X4" s="155"/>
      <c r="Y4" s="155"/>
      <c r="Z4" s="155"/>
      <c r="AA4" s="155"/>
      <c r="AB4" s="155"/>
      <c r="AC4" s="155"/>
      <c r="AD4" s="155"/>
      <c r="AE4" s="156"/>
      <c r="AG4" s="18"/>
    </row>
    <row r="5" spans="1:43" ht="5.25" customHeight="1">
      <c r="A5" s="157"/>
      <c r="B5" s="158"/>
      <c r="C5" s="158"/>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9"/>
    </row>
    <row r="6" spans="1:43" ht="18" customHeight="1">
      <c r="A6" s="151" t="str">
        <f>'PANEL DE CONTROL DISTRITAL'!A6</f>
        <v>Número</v>
      </c>
      <c r="B6" s="152" t="str">
        <f>'PANEL DE CONTROL DISTRITAL'!B6</f>
        <v xml:space="preserve">PROCESOS SUSTANTIVOS E INDICADORES </v>
      </c>
      <c r="C6" s="152"/>
      <c r="D6" s="152"/>
      <c r="E6" s="152"/>
      <c r="F6" s="152"/>
      <c r="G6" s="152"/>
      <c r="H6" s="152"/>
      <c r="I6" s="160" t="s">
        <v>92</v>
      </c>
      <c r="J6" s="161"/>
      <c r="K6" s="161"/>
      <c r="L6" s="161"/>
      <c r="M6" s="161"/>
      <c r="N6" s="161"/>
      <c r="O6" s="161"/>
      <c r="P6" s="161"/>
      <c r="Q6" s="161"/>
      <c r="R6" s="161"/>
      <c r="S6" s="161"/>
      <c r="T6" s="161"/>
      <c r="U6" s="161"/>
      <c r="V6" s="161"/>
      <c r="W6" s="161"/>
      <c r="X6" s="161"/>
      <c r="Y6" s="85"/>
      <c r="Z6" s="85"/>
      <c r="AA6" s="85"/>
      <c r="AB6" s="85"/>
      <c r="AC6" s="85"/>
      <c r="AD6" s="85"/>
      <c r="AE6" s="153" t="s">
        <v>93</v>
      </c>
    </row>
    <row r="7" spans="1:43" ht="17.25" customHeight="1">
      <c r="A7" s="151"/>
      <c r="B7" s="152" t="str">
        <f>'PANEL DE CONTROL DISTRITAL'!B7</f>
        <v>DESCRIPCIÓN</v>
      </c>
      <c r="C7" s="152"/>
      <c r="D7" s="152"/>
      <c r="E7" s="152" t="str">
        <f>'PANEL DE CONTROL DISTRITAL'!E7</f>
        <v>MEDICIÓN</v>
      </c>
      <c r="F7" s="152"/>
      <c r="G7" s="152"/>
      <c r="H7" s="152"/>
      <c r="I7" s="162" t="str">
        <f>'PANEL DE CONTROL DISTRITAL'!A5</f>
        <v>CAMPAÑA ANUAL INTENSA 2023</v>
      </c>
      <c r="J7" s="163"/>
      <c r="K7" s="163"/>
      <c r="L7" s="163"/>
      <c r="M7" s="163"/>
      <c r="N7" s="163"/>
      <c r="O7" s="163"/>
      <c r="P7" s="163"/>
      <c r="Q7" s="163"/>
      <c r="R7" s="163"/>
      <c r="S7" s="163"/>
      <c r="T7" s="163"/>
      <c r="U7" s="163"/>
      <c r="V7" s="163"/>
      <c r="W7" s="163"/>
      <c r="X7" s="163"/>
      <c r="Y7" s="86"/>
      <c r="Z7" s="86"/>
      <c r="AA7" s="86"/>
      <c r="AB7" s="86"/>
      <c r="AC7" s="86"/>
      <c r="AD7" s="86"/>
      <c r="AE7" s="153"/>
    </row>
    <row r="8" spans="1:43" ht="5.25" customHeight="1">
      <c r="A8" s="151"/>
      <c r="B8" s="164"/>
      <c r="C8" s="165"/>
      <c r="D8" s="165"/>
      <c r="E8" s="165"/>
      <c r="F8" s="165"/>
      <c r="G8" s="165"/>
      <c r="H8" s="165"/>
      <c r="I8" s="165"/>
      <c r="J8" s="165"/>
      <c r="K8" s="165"/>
      <c r="L8" s="165"/>
      <c r="M8" s="165"/>
      <c r="N8" s="165"/>
      <c r="O8" s="165"/>
      <c r="P8" s="165"/>
      <c r="Q8" s="165"/>
      <c r="R8" s="165"/>
      <c r="S8" s="165"/>
      <c r="T8" s="165"/>
      <c r="U8" s="165"/>
      <c r="V8" s="165"/>
      <c r="W8" s="165"/>
      <c r="X8" s="165"/>
      <c r="Y8" s="87"/>
      <c r="Z8" s="87"/>
      <c r="AA8" s="87"/>
      <c r="AB8" s="87"/>
      <c r="AC8" s="87"/>
      <c r="AD8" s="87"/>
      <c r="AE8" s="153"/>
    </row>
    <row r="9" spans="1:43" s="2" customFormat="1" ht="29.25" customHeight="1" thickTop="1" thickBot="1">
      <c r="A9" s="151"/>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42" t="str">
        <f>'PANEL DE CONTROL DISTRITAL'!H8</f>
        <v>Nominativo</v>
      </c>
      <c r="I9" s="31" t="str">
        <f>'150151'!I9</f>
        <v>2023-37</v>
      </c>
      <c r="J9" s="31" t="str">
        <f>'150151'!J9</f>
        <v>2023-38</v>
      </c>
      <c r="K9" s="31" t="str">
        <f>'150151'!K9</f>
        <v>2023-39</v>
      </c>
      <c r="L9" s="31" t="str">
        <f>'150151'!L9</f>
        <v>2023-40</v>
      </c>
      <c r="M9" s="31" t="str">
        <f>'150151'!M9</f>
        <v>2023-41</v>
      </c>
      <c r="N9" s="31" t="str">
        <f>'150151'!N9</f>
        <v>2023-42</v>
      </c>
      <c r="O9" s="31" t="str">
        <f>'150151'!O9</f>
        <v>2023-43</v>
      </c>
      <c r="P9" s="31" t="str">
        <f>'150151'!P9</f>
        <v>2023-44</v>
      </c>
      <c r="Q9" s="31" t="str">
        <f>'150151'!Q9</f>
        <v>2023-45</v>
      </c>
      <c r="R9" s="31" t="str">
        <f>'150151'!R9</f>
        <v>2023-46</v>
      </c>
      <c r="S9" s="31" t="str">
        <f>'150151'!S9</f>
        <v>2023-47</v>
      </c>
      <c r="T9" s="31" t="str">
        <f>'150151'!T9</f>
        <v>2023-48</v>
      </c>
      <c r="U9" s="31" t="str">
        <f>'150151'!U9</f>
        <v>2023-49</v>
      </c>
      <c r="V9" s="31" t="str">
        <f>'150151'!V9</f>
        <v>2023-50</v>
      </c>
      <c r="W9" s="31" t="str">
        <f>'150151'!W9</f>
        <v>2023-51</v>
      </c>
      <c r="X9" s="31" t="str">
        <f>'150151'!X9</f>
        <v>2023-52</v>
      </c>
      <c r="Y9" s="31" t="s">
        <v>110</v>
      </c>
      <c r="Z9" s="31" t="s">
        <v>111</v>
      </c>
      <c r="AA9" s="31" t="s">
        <v>112</v>
      </c>
      <c r="AB9" s="31" t="s">
        <v>113</v>
      </c>
      <c r="AC9" s="31" t="s">
        <v>114</v>
      </c>
      <c r="AD9" s="31" t="s">
        <v>115</v>
      </c>
      <c r="AE9" s="153"/>
    </row>
    <row r="10" spans="1:43" s="2" customFormat="1" ht="50.1" customHeight="1" thickTop="1" thickBot="1">
      <c r="A10" s="167">
        <f>'PANEL DE CONTROL DISTRITAL'!A9</f>
        <v>1</v>
      </c>
      <c r="B10" s="169" t="str">
        <f>'PANEL DE CONTROL DISTRITAL'!B9</f>
        <v>ENTREVISTA</v>
      </c>
      <c r="C10" s="166" t="str">
        <f>'PANEL DE CONTROL DISTRITAL'!C9</f>
        <v xml:space="preserve"> Auxiliar de Atención Ciudadana</v>
      </c>
      <c r="D10" s="170" t="str">
        <f>'PANEL DE CONTROL DISTRITAL'!D9</f>
        <v>Efectividad de la entrevista =</v>
      </c>
      <c r="E10" s="166" t="str">
        <f>'PANEL DE CONTROL DISTRITAL'!E9</f>
        <v>(Número de trámites aplicados / (Número de fichas requisitadas - Notificaciones de improcedencia de trámite)) x 100</v>
      </c>
      <c r="F10" s="171" t="str">
        <f>'PANEL DE CONTROL DISTRITAL'!F9</f>
        <v>Semanal (remesa)</v>
      </c>
      <c r="G10" s="172">
        <f>'PANEL DE CONTROL DISTRITAL'!G9</f>
        <v>0.9</v>
      </c>
      <c r="H10" s="25" t="str">
        <f>'PANEL DE CONTROL DISTRITAL'!H9</f>
        <v>Número de trámites aplicados</v>
      </c>
      <c r="I10" s="23">
        <v>86</v>
      </c>
      <c r="J10" s="23">
        <v>460</v>
      </c>
      <c r="K10" s="23">
        <v>421</v>
      </c>
      <c r="L10" s="23">
        <v>504</v>
      </c>
      <c r="M10" s="23">
        <v>524</v>
      </c>
      <c r="N10" s="23">
        <v>462</v>
      </c>
      <c r="O10" s="23">
        <v>509</v>
      </c>
      <c r="P10" s="23">
        <v>542</v>
      </c>
      <c r="Q10" s="23">
        <v>479</v>
      </c>
      <c r="R10" s="23">
        <v>301</v>
      </c>
      <c r="S10" s="23">
        <v>528</v>
      </c>
      <c r="T10" s="23">
        <v>598</v>
      </c>
      <c r="U10" s="23">
        <v>580</v>
      </c>
      <c r="V10" s="23">
        <v>871</v>
      </c>
      <c r="W10" s="23">
        <v>778</v>
      </c>
      <c r="X10" s="23">
        <v>699</v>
      </c>
      <c r="Y10" s="23">
        <v>708</v>
      </c>
      <c r="Z10" s="23">
        <v>559</v>
      </c>
      <c r="AA10" s="23">
        <v>833</v>
      </c>
      <c r="AB10" s="23">
        <v>1269</v>
      </c>
      <c r="AC10" s="23">
        <v>1899</v>
      </c>
      <c r="AD10" s="23">
        <v>476</v>
      </c>
      <c r="AE10" s="168">
        <f>IFERROR(SUM(I10:AD10)/SUM(I11:AD11),0)</f>
        <v>1</v>
      </c>
    </row>
    <row r="11" spans="1:43" s="2" customFormat="1" ht="50.1" customHeight="1" thickTop="1" thickBot="1">
      <c r="A11" s="167"/>
      <c r="B11" s="169"/>
      <c r="C11" s="166"/>
      <c r="D11" s="170"/>
      <c r="E11" s="166"/>
      <c r="F11" s="171"/>
      <c r="G11" s="172"/>
      <c r="H11" s="25" t="str">
        <f>'PANEL DE CONTROL DISTRITAL'!H10</f>
        <v>Número de fichas requisitadas - Notificaciones de improcedencia de trámite</v>
      </c>
      <c r="I11" s="43">
        <v>86</v>
      </c>
      <c r="J11" s="43">
        <v>460</v>
      </c>
      <c r="K11" s="43">
        <v>421</v>
      </c>
      <c r="L11" s="43">
        <v>504</v>
      </c>
      <c r="M11" s="43">
        <v>524</v>
      </c>
      <c r="N11" s="43">
        <v>462</v>
      </c>
      <c r="O11" s="43">
        <v>509</v>
      </c>
      <c r="P11" s="43">
        <v>542</v>
      </c>
      <c r="Q11" s="43">
        <v>479</v>
      </c>
      <c r="R11" s="43">
        <v>301</v>
      </c>
      <c r="S11" s="43">
        <v>528</v>
      </c>
      <c r="T11" s="43">
        <v>598</v>
      </c>
      <c r="U11" s="43">
        <v>580</v>
      </c>
      <c r="V11" s="43">
        <v>871</v>
      </c>
      <c r="W11" s="43">
        <v>778</v>
      </c>
      <c r="X11" s="43">
        <v>699</v>
      </c>
      <c r="Y11" s="43">
        <v>708</v>
      </c>
      <c r="Z11" s="43">
        <v>559</v>
      </c>
      <c r="AA11" s="43">
        <v>833</v>
      </c>
      <c r="AB11" s="43">
        <v>1269</v>
      </c>
      <c r="AC11" s="43">
        <v>1899</v>
      </c>
      <c r="AD11" s="43">
        <v>476</v>
      </c>
      <c r="AE11" s="168"/>
    </row>
    <row r="12" spans="1:43" s="45" customFormat="1" ht="8.1" customHeight="1">
      <c r="A12" s="167"/>
      <c r="B12" s="167"/>
      <c r="C12" s="167"/>
      <c r="D12" s="167"/>
      <c r="E12" s="167"/>
      <c r="F12" s="167"/>
      <c r="G12" s="167"/>
      <c r="H12" s="167"/>
      <c r="I12" s="167"/>
      <c r="J12" s="167"/>
      <c r="K12" s="167"/>
      <c r="L12" s="167"/>
      <c r="M12" s="167"/>
      <c r="N12" s="167"/>
      <c r="O12" s="167"/>
      <c r="P12" s="167"/>
      <c r="Q12" s="167"/>
      <c r="R12" s="167"/>
      <c r="S12" s="167"/>
      <c r="T12" s="167"/>
      <c r="U12" s="167"/>
      <c r="V12" s="167"/>
      <c r="W12" s="167"/>
      <c r="X12" s="167"/>
      <c r="Y12" s="167"/>
      <c r="Z12" s="167"/>
      <c r="AA12" s="167"/>
      <c r="AB12" s="167"/>
      <c r="AC12" s="167"/>
      <c r="AD12" s="167"/>
      <c r="AE12" s="167"/>
      <c r="AF12" s="44"/>
      <c r="AG12" s="44"/>
      <c r="AH12" s="44"/>
      <c r="AI12" s="44"/>
      <c r="AJ12" s="44"/>
      <c r="AK12" s="44"/>
      <c r="AL12" s="44"/>
      <c r="AM12" s="44"/>
      <c r="AN12" s="44"/>
      <c r="AO12" s="44"/>
      <c r="AP12" s="44"/>
      <c r="AQ12" s="44"/>
    </row>
    <row r="13" spans="1:43" s="3" customFormat="1" ht="50.1" customHeight="1">
      <c r="A13" s="167">
        <f>'PANEL DE CONTROL DISTRITAL'!A12</f>
        <v>2</v>
      </c>
      <c r="B13" s="169" t="str">
        <f>'PANEL DE CONTROL DISTRITAL'!B12</f>
        <v>TRÁMITE</v>
      </c>
      <c r="C13" s="166" t="str">
        <f>'PANEL DE CONTROL DISTRITAL'!C12</f>
        <v>Operador de Equipo Tecnológico</v>
      </c>
      <c r="D13" s="170" t="str">
        <f>'PANEL DE CONTROL DISTRITAL'!D12</f>
        <v>Trámites exitosos efectivos=</v>
      </c>
      <c r="E13" s="166" t="str">
        <f>'PANEL DE CONTROL DISTRITAL'!E12</f>
        <v>(Número de trámites exitosos / Número de trámites aplicados) x 100</v>
      </c>
      <c r="F13" s="171" t="str">
        <f>'PANEL DE CONTROL DISTRITAL'!F12</f>
        <v>Semanal (remesa)</v>
      </c>
      <c r="G13" s="172">
        <f>'PANEL DE CONTROL DISTRITAL'!G12</f>
        <v>0.9</v>
      </c>
      <c r="H13" s="25" t="str">
        <f>'PANEL DE CONTROL DISTRITAL'!H12</f>
        <v>Número de trámites exitosos</v>
      </c>
      <c r="I13" s="23">
        <v>86</v>
      </c>
      <c r="J13" s="23">
        <v>459</v>
      </c>
      <c r="K13" s="23">
        <v>420</v>
      </c>
      <c r="L13" s="23">
        <v>503</v>
      </c>
      <c r="M13" s="23">
        <v>188</v>
      </c>
      <c r="N13" s="23">
        <v>462</v>
      </c>
      <c r="O13" s="65">
        <v>508</v>
      </c>
      <c r="P13" s="65">
        <v>541</v>
      </c>
      <c r="Q13" s="23">
        <v>466</v>
      </c>
      <c r="R13" s="23">
        <v>301</v>
      </c>
      <c r="S13" s="23">
        <v>527</v>
      </c>
      <c r="T13" s="23">
        <v>595</v>
      </c>
      <c r="U13" s="23">
        <v>579</v>
      </c>
      <c r="V13" s="23">
        <v>869</v>
      </c>
      <c r="W13" s="23">
        <v>774</v>
      </c>
      <c r="X13" s="23">
        <v>697</v>
      </c>
      <c r="Y13" s="23">
        <v>706</v>
      </c>
      <c r="Z13" s="23">
        <v>557</v>
      </c>
      <c r="AA13" s="23">
        <v>831</v>
      </c>
      <c r="AB13" s="23">
        <v>1268</v>
      </c>
      <c r="AC13" s="64">
        <v>1.8919999999999999</v>
      </c>
      <c r="AD13" s="23">
        <v>475</v>
      </c>
      <c r="AE13" s="168">
        <f>IFERROR(SUM(I13:AD13)/SUM(I14:AD14),0)</f>
        <v>0.9692337265244384</v>
      </c>
    </row>
    <row r="14" spans="1:43" s="3" customFormat="1" ht="50.1" customHeight="1">
      <c r="A14" s="167"/>
      <c r="B14" s="169"/>
      <c r="C14" s="166"/>
      <c r="D14" s="170"/>
      <c r="E14" s="166"/>
      <c r="F14" s="171"/>
      <c r="G14" s="172"/>
      <c r="H14" s="25" t="str">
        <f>'PANEL DE CONTROL DISTRITAL'!H13</f>
        <v>Número de trámites aplicados</v>
      </c>
      <c r="I14" s="43">
        <v>86</v>
      </c>
      <c r="J14" s="43">
        <v>460</v>
      </c>
      <c r="K14" s="43">
        <v>421</v>
      </c>
      <c r="L14" s="43">
        <v>504</v>
      </c>
      <c r="M14" s="43">
        <v>524</v>
      </c>
      <c r="N14" s="43">
        <v>462</v>
      </c>
      <c r="O14" s="67">
        <v>509</v>
      </c>
      <c r="P14" s="67">
        <v>542</v>
      </c>
      <c r="Q14" s="43">
        <v>479</v>
      </c>
      <c r="R14" s="43">
        <v>301</v>
      </c>
      <c r="S14" s="43">
        <v>528</v>
      </c>
      <c r="T14" s="43">
        <v>598</v>
      </c>
      <c r="U14" s="43">
        <v>580</v>
      </c>
      <c r="V14" s="43">
        <v>871</v>
      </c>
      <c r="W14" s="43">
        <v>778</v>
      </c>
      <c r="X14" s="43">
        <v>699</v>
      </c>
      <c r="Y14" s="43">
        <v>708</v>
      </c>
      <c r="Z14" s="43">
        <v>559</v>
      </c>
      <c r="AA14" s="43">
        <v>833</v>
      </c>
      <c r="AB14" s="43">
        <v>1269</v>
      </c>
      <c r="AC14" s="66">
        <v>1.899</v>
      </c>
      <c r="AD14" s="43">
        <v>476</v>
      </c>
      <c r="AE14" s="168"/>
    </row>
    <row r="15" spans="1:43" s="45" customFormat="1" ht="8.1" customHeight="1">
      <c r="A15" s="167"/>
      <c r="B15" s="167"/>
      <c r="C15" s="167"/>
      <c r="D15" s="167"/>
      <c r="E15" s="167"/>
      <c r="F15" s="167"/>
      <c r="G15" s="167"/>
      <c r="H15" s="167"/>
      <c r="I15" s="167"/>
      <c r="J15" s="167"/>
      <c r="K15" s="167"/>
      <c r="L15" s="167"/>
      <c r="M15" s="167"/>
      <c r="N15" s="167"/>
      <c r="O15" s="167"/>
      <c r="P15" s="167"/>
      <c r="Q15" s="167"/>
      <c r="R15" s="167"/>
      <c r="S15" s="167"/>
      <c r="T15" s="167"/>
      <c r="U15" s="167"/>
      <c r="V15" s="167"/>
      <c r="W15" s="167"/>
      <c r="X15" s="167"/>
      <c r="Y15" s="167"/>
      <c r="Z15" s="167"/>
      <c r="AA15" s="167"/>
      <c r="AB15" s="167"/>
      <c r="AC15" s="167"/>
      <c r="AD15" s="167"/>
      <c r="AE15" s="167"/>
      <c r="AF15" s="44"/>
      <c r="AG15" s="44"/>
      <c r="AH15" s="44"/>
      <c r="AI15" s="44"/>
      <c r="AJ15" s="44"/>
      <c r="AK15" s="44"/>
      <c r="AL15" s="44"/>
      <c r="AM15" s="44"/>
      <c r="AN15" s="44"/>
      <c r="AO15" s="44"/>
      <c r="AP15" s="44"/>
      <c r="AQ15" s="44"/>
    </row>
    <row r="16" spans="1:43" s="3" customFormat="1" ht="50.1" customHeight="1">
      <c r="A16" s="167">
        <f>'PANEL DE CONTROL DISTRITAL'!A15</f>
        <v>3</v>
      </c>
      <c r="B16" s="169" t="str">
        <f>'PANEL DE CONTROL DISTRITAL'!B15</f>
        <v>TRANSFERENCIA</v>
      </c>
      <c r="C16" s="166" t="str">
        <f>'PANEL DE CONTROL DISTRITAL'!C15</f>
        <v>Responsable de Módulo</v>
      </c>
      <c r="D16" s="170" t="str">
        <f>'PANEL DE CONTROL DISTRITAL'!D15</f>
        <v xml:space="preserve">Transacciones exitosas = </v>
      </c>
      <c r="E16" s="166" t="str">
        <f>'PANEL DE CONTROL DISTRITAL'!E15</f>
        <v>(Número de Archivos de Transacción aceptados /Total de Archivos de Transacción procesados) x100</v>
      </c>
      <c r="F16" s="171" t="str">
        <f>'PANEL DE CONTROL DISTRITAL'!F15</f>
        <v>Semanal (remesa)</v>
      </c>
      <c r="G16" s="172">
        <f>'PANEL DE CONTROL DISTRITAL'!G15</f>
        <v>0.9</v>
      </c>
      <c r="H16" s="25" t="str">
        <f>'PANEL DE CONTROL DISTRITAL'!H15</f>
        <v>Número de Archivos de Transacción aceptados</v>
      </c>
      <c r="I16" s="23">
        <v>86</v>
      </c>
      <c r="J16" s="23">
        <v>460</v>
      </c>
      <c r="K16" s="23">
        <v>421</v>
      </c>
      <c r="L16" s="23">
        <v>504</v>
      </c>
      <c r="M16" s="23">
        <v>524</v>
      </c>
      <c r="N16" s="23">
        <v>462</v>
      </c>
      <c r="O16" s="23">
        <v>509</v>
      </c>
      <c r="P16" s="23">
        <v>542</v>
      </c>
      <c r="Q16" s="23">
        <v>479</v>
      </c>
      <c r="R16" s="23">
        <v>301</v>
      </c>
      <c r="S16" s="23">
        <v>528</v>
      </c>
      <c r="T16" s="23">
        <v>598</v>
      </c>
      <c r="U16" s="23">
        <v>580</v>
      </c>
      <c r="V16" s="23">
        <v>871</v>
      </c>
      <c r="W16" s="23">
        <v>778</v>
      </c>
      <c r="X16" s="23">
        <v>699</v>
      </c>
      <c r="Y16" s="23">
        <v>708</v>
      </c>
      <c r="Z16" s="23">
        <v>559</v>
      </c>
      <c r="AA16" s="23">
        <v>833</v>
      </c>
      <c r="AB16" s="23">
        <v>1269</v>
      </c>
      <c r="AC16" s="23">
        <v>1899</v>
      </c>
      <c r="AD16" s="23">
        <v>476</v>
      </c>
      <c r="AE16" s="168">
        <f>IFERROR(SUM(I16:AD16)/SUM(I17:AD17),0)</f>
        <v>1</v>
      </c>
    </row>
    <row r="17" spans="1:43" s="3" customFormat="1" ht="50.1" customHeight="1" thickTop="1" thickBot="1">
      <c r="A17" s="167"/>
      <c r="B17" s="169"/>
      <c r="C17" s="166"/>
      <c r="D17" s="170"/>
      <c r="E17" s="166"/>
      <c r="F17" s="171"/>
      <c r="G17" s="172"/>
      <c r="H17" s="25" t="str">
        <f>'PANEL DE CONTROL DISTRITAL'!H16</f>
        <v>Total de Archivos de Transacción procesados</v>
      </c>
      <c r="I17" s="43">
        <v>86</v>
      </c>
      <c r="J17" s="43">
        <v>460</v>
      </c>
      <c r="K17" s="43">
        <v>421</v>
      </c>
      <c r="L17" s="43">
        <v>504</v>
      </c>
      <c r="M17" s="43">
        <v>524</v>
      </c>
      <c r="N17" s="43">
        <v>462</v>
      </c>
      <c r="O17" s="43">
        <v>509</v>
      </c>
      <c r="P17" s="43">
        <v>542</v>
      </c>
      <c r="Q17" s="43">
        <v>479</v>
      </c>
      <c r="R17" s="43">
        <v>301</v>
      </c>
      <c r="S17" s="43">
        <v>528</v>
      </c>
      <c r="T17" s="43">
        <v>598</v>
      </c>
      <c r="U17" s="43">
        <v>580</v>
      </c>
      <c r="V17" s="43">
        <v>871</v>
      </c>
      <c r="W17" s="43">
        <v>778</v>
      </c>
      <c r="X17" s="43">
        <v>699</v>
      </c>
      <c r="Y17" s="43">
        <v>708</v>
      </c>
      <c r="Z17" s="43">
        <v>559</v>
      </c>
      <c r="AA17" s="43">
        <v>833</v>
      </c>
      <c r="AB17" s="43">
        <v>1269</v>
      </c>
      <c r="AC17" s="43">
        <v>1899</v>
      </c>
      <c r="AD17" s="43">
        <v>476</v>
      </c>
      <c r="AE17" s="168"/>
    </row>
    <row r="18" spans="1:43" s="45" customFormat="1" ht="8.1" customHeight="1" thickTop="1" thickBot="1">
      <c r="A18" s="167"/>
      <c r="B18" s="167"/>
      <c r="C18" s="167"/>
      <c r="D18" s="167"/>
      <c r="E18" s="167"/>
      <c r="F18" s="167"/>
      <c r="G18" s="167"/>
      <c r="H18" s="167"/>
      <c r="I18" s="167"/>
      <c r="J18" s="167"/>
      <c r="K18" s="167"/>
      <c r="L18" s="167"/>
      <c r="M18" s="167"/>
      <c r="N18" s="167"/>
      <c r="O18" s="167"/>
      <c r="P18" s="167"/>
      <c r="Q18" s="167"/>
      <c r="R18" s="167"/>
      <c r="S18" s="167"/>
      <c r="T18" s="167"/>
      <c r="U18" s="167"/>
      <c r="V18" s="167"/>
      <c r="W18" s="167"/>
      <c r="X18" s="167"/>
      <c r="Y18" s="167"/>
      <c r="Z18" s="167"/>
      <c r="AA18" s="167"/>
      <c r="AB18" s="167"/>
      <c r="AC18" s="167"/>
      <c r="AD18" s="167"/>
      <c r="AE18" s="167"/>
      <c r="AF18" s="44"/>
      <c r="AG18" s="44"/>
      <c r="AH18" s="44"/>
      <c r="AI18" s="44"/>
      <c r="AJ18" s="44"/>
      <c r="AK18" s="44"/>
      <c r="AL18" s="44"/>
      <c r="AM18" s="44"/>
      <c r="AN18" s="44"/>
      <c r="AO18" s="44"/>
      <c r="AP18" s="44"/>
      <c r="AQ18" s="44"/>
    </row>
    <row r="19" spans="1:43" s="3" customFormat="1" ht="50.1" customHeight="1" thickTop="1" thickBot="1">
      <c r="A19" s="167">
        <f>'PANEL DE CONTROL DISTRITAL'!A18</f>
        <v>4</v>
      </c>
      <c r="B19" s="169" t="str">
        <f>'PANEL DE CONTROL DISTRITAL'!B18</f>
        <v>CONCILIACIÓN</v>
      </c>
      <c r="C19" s="166" t="str">
        <f>'PANEL DE CONTROL DISTRITAL'!C18</f>
        <v>Responsable de Módulo</v>
      </c>
      <c r="D19" s="170" t="str">
        <f>'PANEL DE CONTROL DISTRITAL'!D18</f>
        <v xml:space="preserve">Credenciales disponibles para entrega = </v>
      </c>
      <c r="E19" s="166" t="str">
        <f>'PANEL DE CONTROL DISTRITAL'!E18</f>
        <v>((Credenciales recibidas - Credenciales inconsistentes) / Credenciales recibidas) x 100</v>
      </c>
      <c r="F19" s="171" t="str">
        <f>'PANEL DE CONTROL DISTRITAL'!F18</f>
        <v>Semanal (remesa)</v>
      </c>
      <c r="G19" s="172">
        <f>'PANEL DE CONTROL DISTRITAL'!G18</f>
        <v>0.9</v>
      </c>
      <c r="H19" s="25" t="str">
        <f>'PANEL DE CONTROL DISTRITAL'!H18</f>
        <v xml:space="preserve">Credenciales Recibidas - Credenciales inconsistentes </v>
      </c>
      <c r="I19" s="23">
        <v>0</v>
      </c>
      <c r="J19" s="23">
        <v>648</v>
      </c>
      <c r="K19" s="23">
        <v>434</v>
      </c>
      <c r="L19" s="23">
        <v>449</v>
      </c>
      <c r="M19" s="23">
        <v>386</v>
      </c>
      <c r="N19" s="23">
        <v>635</v>
      </c>
      <c r="O19" s="23">
        <v>462</v>
      </c>
      <c r="P19" s="23">
        <v>526</v>
      </c>
      <c r="Q19" s="23">
        <v>540</v>
      </c>
      <c r="R19" s="23">
        <v>373</v>
      </c>
      <c r="S19" s="23">
        <v>512</v>
      </c>
      <c r="T19" s="23">
        <v>425</v>
      </c>
      <c r="U19" s="23">
        <v>591</v>
      </c>
      <c r="V19" s="23">
        <v>414</v>
      </c>
      <c r="W19" s="23">
        <v>1074</v>
      </c>
      <c r="X19" s="23">
        <v>769</v>
      </c>
      <c r="Y19" s="23">
        <v>493</v>
      </c>
      <c r="Z19" s="23">
        <v>520</v>
      </c>
      <c r="AA19" s="23">
        <v>663</v>
      </c>
      <c r="AB19" s="23">
        <v>964</v>
      </c>
      <c r="AC19" s="23">
        <v>961</v>
      </c>
      <c r="AD19" s="23">
        <v>0</v>
      </c>
      <c r="AE19" s="168">
        <f>IFERROR(SUM(I19:AD19)/SUM(I20:AD20),0)</f>
        <v>1</v>
      </c>
    </row>
    <row r="20" spans="1:43" s="3" customFormat="1" ht="50.1" customHeight="1" thickTop="1" thickBot="1">
      <c r="A20" s="167"/>
      <c r="B20" s="169"/>
      <c r="C20" s="166"/>
      <c r="D20" s="170"/>
      <c r="E20" s="166"/>
      <c r="F20" s="171"/>
      <c r="G20" s="172"/>
      <c r="H20" s="25" t="str">
        <f>'PANEL DE CONTROL DISTRITAL'!H19</f>
        <v>Credenciales recibidas</v>
      </c>
      <c r="I20" s="43">
        <v>0</v>
      </c>
      <c r="J20" s="43">
        <v>648</v>
      </c>
      <c r="K20" s="43">
        <v>434</v>
      </c>
      <c r="L20" s="43">
        <v>449</v>
      </c>
      <c r="M20" s="43">
        <v>386</v>
      </c>
      <c r="N20" s="43">
        <v>635</v>
      </c>
      <c r="O20" s="43">
        <v>462</v>
      </c>
      <c r="P20" s="43">
        <v>526</v>
      </c>
      <c r="Q20" s="43">
        <v>540</v>
      </c>
      <c r="R20" s="43">
        <v>373</v>
      </c>
      <c r="S20" s="43">
        <v>512</v>
      </c>
      <c r="T20" s="43">
        <v>425</v>
      </c>
      <c r="U20" s="43">
        <v>591</v>
      </c>
      <c r="V20" s="43">
        <v>414</v>
      </c>
      <c r="W20" s="43">
        <v>1074</v>
      </c>
      <c r="X20" s="43">
        <v>769</v>
      </c>
      <c r="Y20" s="43">
        <v>493</v>
      </c>
      <c r="Z20" s="43">
        <v>520</v>
      </c>
      <c r="AA20" s="43">
        <v>663</v>
      </c>
      <c r="AB20" s="43">
        <v>964</v>
      </c>
      <c r="AC20" s="43">
        <v>961</v>
      </c>
      <c r="AD20" s="43">
        <v>0</v>
      </c>
      <c r="AE20" s="168"/>
    </row>
    <row r="21" spans="1:43" s="45" customFormat="1" ht="8.1" customHeight="1" thickTop="1" thickBot="1">
      <c r="A21" s="46"/>
      <c r="B21" s="47"/>
      <c r="C21" s="48"/>
      <c r="D21" s="49"/>
      <c r="E21" s="48"/>
      <c r="F21" s="50"/>
      <c r="G21" s="51"/>
      <c r="H21" s="52"/>
      <c r="I21" s="53"/>
      <c r="J21" s="53"/>
      <c r="K21" s="53"/>
      <c r="L21" s="53"/>
      <c r="M21" s="53"/>
      <c r="N21" s="53"/>
      <c r="O21" s="53"/>
      <c r="P21" s="53"/>
      <c r="Q21" s="53"/>
      <c r="R21" s="53"/>
      <c r="S21" s="53"/>
      <c r="T21" s="53"/>
      <c r="U21" s="53"/>
      <c r="V21" s="53"/>
      <c r="W21" s="53"/>
      <c r="X21" s="53"/>
      <c r="Y21" s="53"/>
      <c r="Z21" s="53"/>
      <c r="AA21" s="53"/>
      <c r="AB21" s="53"/>
      <c r="AC21" s="53"/>
      <c r="AD21" s="53"/>
      <c r="AE21" s="54"/>
      <c r="AF21" s="44"/>
      <c r="AG21" s="44"/>
      <c r="AH21" s="44"/>
      <c r="AI21" s="44"/>
      <c r="AJ21" s="44"/>
      <c r="AK21" s="44"/>
      <c r="AL21" s="44"/>
      <c r="AM21" s="44"/>
      <c r="AN21" s="44"/>
      <c r="AO21" s="44"/>
      <c r="AP21" s="44"/>
      <c r="AQ21" s="44"/>
    </row>
    <row r="22" spans="1:43" s="3" customFormat="1" ht="50.1" customHeight="1" thickTop="1" thickBot="1">
      <c r="A22" s="167">
        <f>'PANEL DE CONTROL DISTRITAL'!A21</f>
        <v>5</v>
      </c>
      <c r="B22" s="169" t="str">
        <f>'PANEL DE CONTROL DISTRITAL'!B21</f>
        <v>CONCILIACIÓN</v>
      </c>
      <c r="C22" s="166" t="str">
        <f>'PANEL DE CONTROL DISTRITAL'!C21</f>
        <v>Responsable de Módulo</v>
      </c>
      <c r="D22" s="170" t="str">
        <f>'PANEL DE CONTROL DISTRITAL'!D21</f>
        <v xml:space="preserve">Credenciales disponibles para entrega = </v>
      </c>
      <c r="E22" s="166" t="str">
        <f>'PANEL DE CONTROL DISTRITAL'!E21</f>
        <v>(Credenciales en resguardo / Credenciales totales en SIIRFE disponibles para entrega) x 100</v>
      </c>
      <c r="F22" s="171" t="str">
        <f>'PANEL DE CONTROL DISTRITAL'!F21</f>
        <v>Semanal (remesa)</v>
      </c>
      <c r="G22" s="172">
        <f>'PANEL DE CONTROL DISTRITAL'!G21</f>
        <v>1</v>
      </c>
      <c r="H22" s="25" t="str">
        <f>'PANEL DE CONTROL DISTRITAL'!H21</f>
        <v>Credenciales en resguardo</v>
      </c>
      <c r="I22" s="23">
        <v>611</v>
      </c>
      <c r="J22" s="23">
        <v>766</v>
      </c>
      <c r="K22" s="23">
        <v>727</v>
      </c>
      <c r="L22" s="23">
        <v>691</v>
      </c>
      <c r="M22" s="23">
        <v>603</v>
      </c>
      <c r="N22" s="23">
        <v>740</v>
      </c>
      <c r="O22" s="23">
        <v>475</v>
      </c>
      <c r="P22" s="23">
        <v>765</v>
      </c>
      <c r="Q22" s="23">
        <v>777</v>
      </c>
      <c r="R22" s="23">
        <v>759</v>
      </c>
      <c r="S22" s="23">
        <v>724</v>
      </c>
      <c r="T22" s="23">
        <v>713</v>
      </c>
      <c r="U22" s="23">
        <v>851</v>
      </c>
      <c r="V22" s="23">
        <v>655</v>
      </c>
      <c r="W22" s="23">
        <v>974</v>
      </c>
      <c r="X22" s="23">
        <v>942</v>
      </c>
      <c r="Y22" s="23">
        <v>679</v>
      </c>
      <c r="Z22" s="23">
        <v>627</v>
      </c>
      <c r="AA22" s="23">
        <v>663</v>
      </c>
      <c r="AB22" s="23">
        <v>820</v>
      </c>
      <c r="AC22" s="23">
        <v>988</v>
      </c>
      <c r="AD22" s="23">
        <v>928</v>
      </c>
      <c r="AE22" s="168">
        <f>IFERROR(SUM(I22:AD22)/SUM(I23:AD23),0)</f>
        <v>1</v>
      </c>
    </row>
    <row r="23" spans="1:43" s="3" customFormat="1" ht="50.1" customHeight="1" thickTop="1" thickBot="1">
      <c r="A23" s="167"/>
      <c r="B23" s="169"/>
      <c r="C23" s="166"/>
      <c r="D23" s="170"/>
      <c r="E23" s="166"/>
      <c r="F23" s="171"/>
      <c r="G23" s="172"/>
      <c r="H23" s="25" t="str">
        <f>'PANEL DE CONTROL DISTRITAL'!H22</f>
        <v>Credenciales totales en SIIRFE disponibles para entrega</v>
      </c>
      <c r="I23" s="43">
        <v>611</v>
      </c>
      <c r="J23" s="43">
        <v>766</v>
      </c>
      <c r="K23" s="43">
        <v>727</v>
      </c>
      <c r="L23" s="43">
        <v>691</v>
      </c>
      <c r="M23" s="43">
        <v>603</v>
      </c>
      <c r="N23" s="43">
        <v>740</v>
      </c>
      <c r="O23" s="43">
        <v>475</v>
      </c>
      <c r="P23" s="43">
        <v>765</v>
      </c>
      <c r="Q23" s="43">
        <v>777</v>
      </c>
      <c r="R23" s="43">
        <v>759</v>
      </c>
      <c r="S23" s="43">
        <v>724</v>
      </c>
      <c r="T23" s="43">
        <v>713</v>
      </c>
      <c r="U23" s="43">
        <v>851</v>
      </c>
      <c r="V23" s="43">
        <v>655</v>
      </c>
      <c r="W23" s="43">
        <v>974</v>
      </c>
      <c r="X23" s="43">
        <v>942</v>
      </c>
      <c r="Y23" s="43">
        <v>679</v>
      </c>
      <c r="Z23" s="43">
        <v>627</v>
      </c>
      <c r="AA23" s="43">
        <v>663</v>
      </c>
      <c r="AB23" s="43">
        <v>820</v>
      </c>
      <c r="AC23" s="43">
        <v>988</v>
      </c>
      <c r="AD23" s="43">
        <v>928</v>
      </c>
      <c r="AE23" s="168"/>
    </row>
    <row r="24" spans="1:43" s="4" customFormat="1" ht="8.25" customHeight="1" thickTop="1" thickBot="1">
      <c r="A24" s="167"/>
      <c r="B24" s="167"/>
      <c r="C24" s="167"/>
      <c r="D24" s="167"/>
      <c r="E24" s="167"/>
      <c r="F24" s="167"/>
      <c r="G24" s="167"/>
      <c r="H24" s="167"/>
      <c r="I24" s="167"/>
      <c r="J24" s="167"/>
      <c r="K24" s="167"/>
      <c r="L24" s="167"/>
      <c r="M24" s="167"/>
      <c r="N24" s="167"/>
      <c r="O24" s="167"/>
      <c r="P24" s="167"/>
      <c r="Q24" s="167"/>
      <c r="R24" s="167"/>
      <c r="S24" s="167"/>
      <c r="T24" s="167"/>
      <c r="U24" s="167"/>
      <c r="V24" s="167"/>
      <c r="W24" s="167"/>
      <c r="X24" s="167"/>
      <c r="Y24" s="167"/>
      <c r="Z24" s="167"/>
      <c r="AA24" s="167"/>
      <c r="AB24" s="167"/>
      <c r="AC24" s="167"/>
      <c r="AD24" s="167"/>
      <c r="AE24" s="167"/>
    </row>
    <row r="25" spans="1:43" ht="50.1" customHeight="1" thickTop="1" thickBot="1">
      <c r="A25" s="167">
        <f>'PANEL DE CONTROL DISTRITAL'!A24</f>
        <v>6</v>
      </c>
      <c r="B25" s="169" t="str">
        <f>'PANEL DE CONTROL DISTRITAL'!B24</f>
        <v>ENTREGA</v>
      </c>
      <c r="C25" s="166" t="str">
        <f>'PANEL DE CONTROL DISTRITAL'!C24</f>
        <v>Operador de Equipo Tecnológico</v>
      </c>
      <c r="D25" s="170" t="str">
        <f>'PANEL DE CONTROL DISTRITAL'!D24</f>
        <v xml:space="preserve">Efectividad de entrega de CPV en MAC = </v>
      </c>
      <c r="E25" s="166" t="str">
        <f>'PANEL DE CONTROL DISTRITAL'!E24</f>
        <v>(Total de credenciales entregadas / Total de credenciales solicitadas) x 100</v>
      </c>
      <c r="F25" s="171" t="str">
        <f>'PANEL DE CONTROL DISTRITAL'!F24</f>
        <v>Semanal (remesa)</v>
      </c>
      <c r="G25" s="172">
        <f>'PANEL DE CONTROL DISTRITAL'!G24</f>
        <v>0.9</v>
      </c>
      <c r="H25" s="25" t="str">
        <f>'PANEL DE CONTROL DISTRITAL'!H24</f>
        <v xml:space="preserve">Total de credenciales entregadas </v>
      </c>
      <c r="I25" s="23">
        <v>119</v>
      </c>
      <c r="J25" s="23">
        <v>493</v>
      </c>
      <c r="K25" s="23">
        <v>464</v>
      </c>
      <c r="L25" s="23">
        <v>485</v>
      </c>
      <c r="M25" s="23">
        <v>469</v>
      </c>
      <c r="N25" s="23">
        <v>494</v>
      </c>
      <c r="O25" s="23">
        <v>477</v>
      </c>
      <c r="P25" s="23">
        <v>486</v>
      </c>
      <c r="Q25" s="23">
        <v>528</v>
      </c>
      <c r="R25" s="23">
        <v>391</v>
      </c>
      <c r="S25" s="23">
        <v>544</v>
      </c>
      <c r="T25" s="23">
        <v>436</v>
      </c>
      <c r="U25" s="23">
        <v>453</v>
      </c>
      <c r="V25" s="23">
        <v>610</v>
      </c>
      <c r="W25" s="23">
        <v>755</v>
      </c>
      <c r="X25" s="23">
        <v>800</v>
      </c>
      <c r="Y25" s="23">
        <v>756</v>
      </c>
      <c r="Z25" s="23">
        <v>572</v>
      </c>
      <c r="AA25" s="23">
        <v>627</v>
      </c>
      <c r="AB25" s="23">
        <v>807</v>
      </c>
      <c r="AC25" s="23">
        <v>785</v>
      </c>
      <c r="AD25" s="23">
        <v>60</v>
      </c>
      <c r="AE25" s="168">
        <f>IFERROR(SUM(I25:AD25)/SUM(I26:AD26),0)</f>
        <v>0.99230834971369963</v>
      </c>
    </row>
    <row r="26" spans="1:43" ht="50.1" customHeight="1" thickTop="1" thickBot="1">
      <c r="A26" s="167"/>
      <c r="B26" s="169"/>
      <c r="C26" s="166"/>
      <c r="D26" s="170"/>
      <c r="E26" s="166"/>
      <c r="F26" s="171"/>
      <c r="G26" s="172"/>
      <c r="H26" s="25" t="str">
        <f>'PANEL DE CONTROL DISTRITAL'!H25</f>
        <v xml:space="preserve"> Total de credenciales solicitadas</v>
      </c>
      <c r="I26" s="43">
        <v>119</v>
      </c>
      <c r="J26" s="43">
        <v>494</v>
      </c>
      <c r="K26" s="43">
        <v>464</v>
      </c>
      <c r="L26" s="43">
        <v>486</v>
      </c>
      <c r="M26" s="43">
        <v>469</v>
      </c>
      <c r="N26" s="43">
        <v>495</v>
      </c>
      <c r="O26" s="43">
        <v>477</v>
      </c>
      <c r="P26" s="43">
        <v>487</v>
      </c>
      <c r="Q26" s="43">
        <v>529</v>
      </c>
      <c r="R26" s="43">
        <v>392</v>
      </c>
      <c r="S26" s="43">
        <v>544</v>
      </c>
      <c r="T26" s="43">
        <v>437</v>
      </c>
      <c r="U26" s="43">
        <v>453</v>
      </c>
      <c r="V26" s="43">
        <v>611</v>
      </c>
      <c r="W26" s="43">
        <v>756</v>
      </c>
      <c r="X26" s="43">
        <v>803</v>
      </c>
      <c r="Y26" s="43">
        <v>757</v>
      </c>
      <c r="Z26" s="43">
        <v>576</v>
      </c>
      <c r="AA26" s="43">
        <v>673</v>
      </c>
      <c r="AB26" s="43">
        <v>833</v>
      </c>
      <c r="AC26" s="43">
        <v>786</v>
      </c>
      <c r="AD26" s="43">
        <v>60</v>
      </c>
      <c r="AE26" s="168"/>
    </row>
    <row r="27" spans="1:43" ht="15.75" customHeight="1" thickTop="1">
      <c r="B27" s="1" t="s">
        <v>116</v>
      </c>
      <c r="H27" s="55"/>
      <c r="I27" s="56"/>
      <c r="J27" s="56"/>
      <c r="K27" s="56"/>
      <c r="L27" s="56"/>
      <c r="M27" s="56"/>
      <c r="N27" s="56"/>
      <c r="O27" s="56"/>
      <c r="P27" s="56"/>
      <c r="Q27" s="56"/>
      <c r="R27" s="56"/>
      <c r="S27" s="56"/>
      <c r="T27" s="56"/>
      <c r="U27" s="56"/>
      <c r="V27" s="56"/>
      <c r="W27" s="56"/>
      <c r="X27" s="56"/>
      <c r="Y27" s="56"/>
      <c r="Z27" s="56"/>
      <c r="AA27" s="56"/>
      <c r="AB27" s="56"/>
      <c r="AC27" s="56"/>
      <c r="AD27" s="56"/>
      <c r="AE27" s="12"/>
    </row>
    <row r="28" spans="1:43" ht="15.75" customHeight="1">
      <c r="H28" s="57"/>
    </row>
    <row r="29" spans="1:43" ht="15.75" customHeight="1">
      <c r="H29" s="57"/>
      <c r="I29" s="179" t="s">
        <v>117</v>
      </c>
      <c r="J29" s="179"/>
      <c r="K29" s="179"/>
      <c r="L29" s="179"/>
    </row>
    <row r="30" spans="1:43" ht="15.75" customHeight="1">
      <c r="H30" s="57"/>
      <c r="I30" s="26"/>
      <c r="J30" s="27" t="s">
        <v>118</v>
      </c>
      <c r="K30" s="27"/>
      <c r="L30" s="27"/>
    </row>
    <row r="31" spans="1:43" ht="39" customHeight="1">
      <c r="H31" s="57"/>
      <c r="I31" s="28"/>
      <c r="J31" s="27" t="s">
        <v>119</v>
      </c>
      <c r="K31" s="27"/>
      <c r="L31" s="27"/>
    </row>
    <row r="32" spans="1:43" ht="30" customHeight="1">
      <c r="H32" s="57"/>
      <c r="I32" s="29"/>
      <c r="J32" s="27" t="s">
        <v>120</v>
      </c>
      <c r="K32" s="27"/>
      <c r="L32" s="27"/>
    </row>
    <row r="33" spans="2:13" ht="30" customHeight="1">
      <c r="H33" s="57"/>
      <c r="I33" s="27"/>
      <c r="J33" s="27"/>
      <c r="K33" s="27"/>
      <c r="L33" s="27"/>
    </row>
    <row r="34" spans="2:13" ht="30" customHeight="1">
      <c r="B34" s="180" t="s">
        <v>121</v>
      </c>
      <c r="C34" s="180"/>
      <c r="D34" s="180"/>
      <c r="E34" s="180"/>
      <c r="F34" s="180"/>
      <c r="G34" s="180"/>
      <c r="H34" s="180"/>
      <c r="I34" s="180"/>
      <c r="J34" s="180"/>
      <c r="K34" s="180"/>
      <c r="L34" s="180"/>
      <c r="M34" s="181"/>
    </row>
    <row r="35" spans="2:13" ht="30" customHeight="1">
      <c r="B35" s="182" t="s">
        <v>122</v>
      </c>
      <c r="C35" s="182"/>
      <c r="D35" s="182"/>
      <c r="E35" s="182"/>
      <c r="F35" s="182"/>
      <c r="G35" s="183"/>
      <c r="H35" s="184" t="s">
        <v>123</v>
      </c>
      <c r="I35" s="182"/>
      <c r="J35" s="182"/>
      <c r="K35" s="182"/>
      <c r="L35" s="182"/>
      <c r="M35" s="183"/>
    </row>
    <row r="36" spans="2:13" ht="30" customHeight="1">
      <c r="B36" s="173"/>
      <c r="C36" s="174"/>
      <c r="D36" s="174"/>
      <c r="E36" s="174"/>
      <c r="F36" s="174"/>
      <c r="G36" s="175"/>
      <c r="H36" s="173"/>
      <c r="I36" s="174"/>
      <c r="J36" s="174"/>
      <c r="K36" s="174"/>
      <c r="L36" s="174"/>
      <c r="M36" s="175"/>
    </row>
    <row r="37" spans="2:13" ht="30" customHeight="1">
      <c r="B37" s="176"/>
      <c r="C37" s="177"/>
      <c r="D37" s="177"/>
      <c r="E37" s="177"/>
      <c r="F37" s="177"/>
      <c r="G37" s="178"/>
      <c r="H37" s="176"/>
      <c r="I37" s="177"/>
      <c r="J37" s="177"/>
      <c r="K37" s="177"/>
      <c r="L37" s="177"/>
      <c r="M37" s="178"/>
    </row>
  </sheetData>
  <mergeCells count="71">
    <mergeCell ref="AE25:AE26"/>
    <mergeCell ref="I29:L29"/>
    <mergeCell ref="B34:M34"/>
    <mergeCell ref="B35:G35"/>
    <mergeCell ref="H35:M35"/>
    <mergeCell ref="B36:G37"/>
    <mergeCell ref="H36:M37"/>
    <mergeCell ref="G22:G23"/>
    <mergeCell ref="AE22:AE23"/>
    <mergeCell ref="A24:AE24"/>
    <mergeCell ref="A25:A26"/>
    <mergeCell ref="B25:B26"/>
    <mergeCell ref="C25:C26"/>
    <mergeCell ref="D25:D26"/>
    <mergeCell ref="E25:E26"/>
    <mergeCell ref="F25:F26"/>
    <mergeCell ref="G25:G26"/>
    <mergeCell ref="A22:A23"/>
    <mergeCell ref="B22:B23"/>
    <mergeCell ref="C22:C23"/>
    <mergeCell ref="D22:D23"/>
    <mergeCell ref="E22:E23"/>
    <mergeCell ref="F22:F23"/>
    <mergeCell ref="A18:AE18"/>
    <mergeCell ref="A19:A20"/>
    <mergeCell ref="B19:B20"/>
    <mergeCell ref="C19:C20"/>
    <mergeCell ref="D19:D20"/>
    <mergeCell ref="E19:E20"/>
    <mergeCell ref="F19:F20"/>
    <mergeCell ref="G19:G20"/>
    <mergeCell ref="AE19:AE20"/>
    <mergeCell ref="A15:AE15"/>
    <mergeCell ref="A16:A17"/>
    <mergeCell ref="B16:B17"/>
    <mergeCell ref="C16:C17"/>
    <mergeCell ref="D16:D17"/>
    <mergeCell ref="E16:E17"/>
    <mergeCell ref="F16:F17"/>
    <mergeCell ref="G16:G17"/>
    <mergeCell ref="AE16:AE17"/>
    <mergeCell ref="A10:A11"/>
    <mergeCell ref="B10:B11"/>
    <mergeCell ref="C10:C11"/>
    <mergeCell ref="D10:D11"/>
    <mergeCell ref="E10:E11"/>
    <mergeCell ref="A12:AE12"/>
    <mergeCell ref="A13:A14"/>
    <mergeCell ref="B13:B14"/>
    <mergeCell ref="C13:C14"/>
    <mergeCell ref="D13:D14"/>
    <mergeCell ref="E13:E14"/>
    <mergeCell ref="F13:F14"/>
    <mergeCell ref="G13:G14"/>
    <mergeCell ref="AE13:AE14"/>
    <mergeCell ref="AE10:AE11"/>
    <mergeCell ref="F10:F11"/>
    <mergeCell ref="AE6:AE9"/>
    <mergeCell ref="B7:D7"/>
    <mergeCell ref="A1:AE1"/>
    <mergeCell ref="F2:G2"/>
    <mergeCell ref="A4:AE4"/>
    <mergeCell ref="A5:AE5"/>
    <mergeCell ref="E7:H7"/>
    <mergeCell ref="I7:X7"/>
    <mergeCell ref="B8:X8"/>
    <mergeCell ref="A6:A9"/>
    <mergeCell ref="B6:H6"/>
    <mergeCell ref="I6:X6"/>
    <mergeCell ref="X2:AE2"/>
    <mergeCell ref="G10:G11"/>
  </mergeCells>
  <conditionalFormatting sqref="I21:AD21">
    <cfRule type="colorScale" priority="646">
      <colorScale>
        <cfvo type="min"/>
        <cfvo type="percentile" val="50"/>
        <cfvo type="max"/>
        <color rgb="FFE98BD7"/>
        <color rgb="FFD5007F"/>
        <color rgb="FF950054"/>
      </colorScale>
    </cfRule>
  </conditionalFormatting>
  <conditionalFormatting sqref="AE10">
    <cfRule type="cellIs" dxfId="1173" priority="15" operator="greaterThan">
      <formula>95%</formula>
    </cfRule>
    <cfRule type="cellIs" dxfId="1172" priority="16" operator="greaterThanOrEqual">
      <formula>90%</formula>
    </cfRule>
    <cfRule type="cellIs" dxfId="1171" priority="17" operator="lessThan">
      <formula>89.99%</formula>
    </cfRule>
  </conditionalFormatting>
  <conditionalFormatting sqref="AE13">
    <cfRule type="cellIs" dxfId="1170" priority="12" operator="greaterThan">
      <formula>95%</formula>
    </cfRule>
    <cfRule type="cellIs" dxfId="1169" priority="13" operator="greaterThanOrEqual">
      <formula>90%</formula>
    </cfRule>
    <cfRule type="cellIs" dxfId="1168" priority="14" operator="lessThan">
      <formula>89.99%</formula>
    </cfRule>
  </conditionalFormatting>
  <conditionalFormatting sqref="AE16">
    <cfRule type="cellIs" dxfId="1167" priority="9" operator="greaterThan">
      <formula>95%</formula>
    </cfRule>
    <cfRule type="cellIs" dxfId="1166" priority="10" operator="greaterThanOrEqual">
      <formula>90%</formula>
    </cfRule>
    <cfRule type="cellIs" dxfId="1165" priority="11" operator="lessThan">
      <formula>89.99%</formula>
    </cfRule>
  </conditionalFormatting>
  <conditionalFormatting sqref="AE19">
    <cfRule type="cellIs" dxfId="1164" priority="6" operator="greaterThan">
      <formula>95%</formula>
    </cfRule>
    <cfRule type="cellIs" dxfId="1163" priority="7" operator="greaterThanOrEqual">
      <formula>90%</formula>
    </cfRule>
    <cfRule type="cellIs" dxfId="1162" priority="8" operator="lessThan">
      <formula>89.99%</formula>
    </cfRule>
  </conditionalFormatting>
  <conditionalFormatting sqref="AE22">
    <cfRule type="cellIs" dxfId="1161" priority="1" operator="greaterThanOrEqual">
      <formula>100%</formula>
    </cfRule>
    <cfRule type="cellIs" dxfId="1160" priority="2" operator="lessThan">
      <formula>99.99%</formula>
    </cfRule>
  </conditionalFormatting>
  <conditionalFormatting sqref="AE25">
    <cfRule type="cellIs" dxfId="1159" priority="3" operator="greaterThan">
      <formula>95%</formula>
    </cfRule>
    <cfRule type="cellIs" dxfId="1158" priority="4" operator="greaterThanOrEqual">
      <formula>90%</formula>
    </cfRule>
    <cfRule type="cellIs" dxfId="1157" priority="5" operator="lessThan">
      <formula>89.99%</formula>
    </cfRule>
  </conditionalFormatting>
  <dataValidations count="1">
    <dataValidation showDropDown="1" showInputMessage="1" showErrorMessage="1" sqref="C21 G19:G23 G10:G11 G16:G17 G13:G14 G25:G26" xr:uid="{596ABB57-1AE8-4225-B09F-53963C1C3F57}"/>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DF25BA-AF34-4899-A3FA-F31BA08F2823}">
  <sheetPr>
    <tabColor rgb="FFFFFF00"/>
  </sheetPr>
  <dimension ref="A1:AQ37"/>
  <sheetViews>
    <sheetView showGridLines="0" topLeftCell="M2" zoomScale="70" zoomScaleNormal="70" workbookViewId="0">
      <selection activeCell="I10" sqref="I10"/>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0" width="10.7109375" style="1" customWidth="1"/>
    <col min="31" max="31" width="22.7109375" style="1" customWidth="1"/>
    <col min="32" max="16384" width="11.42578125" style="1"/>
  </cols>
  <sheetData>
    <row r="1" spans="1:43" ht="40.5" customHeight="1">
      <c r="A1" s="148" t="str">
        <f>'PANEL DE CONTROL DISTRITAL'!A1:Q1</f>
        <v>INSTITUTO NACIONAL ELECTORAL
SISTEMA DE GESTIÓN DE LA CALIDAD
ESTADO DE MÉXICO</v>
      </c>
      <c r="B1" s="148"/>
      <c r="C1" s="148"/>
      <c r="D1" s="148"/>
      <c r="E1" s="148"/>
      <c r="F1" s="148"/>
      <c r="G1" s="148"/>
      <c r="H1" s="148"/>
      <c r="I1" s="148"/>
      <c r="J1" s="148"/>
      <c r="K1" s="148"/>
      <c r="L1" s="148"/>
      <c r="M1" s="148"/>
      <c r="N1" s="148"/>
      <c r="O1" s="148"/>
      <c r="P1" s="148"/>
      <c r="Q1" s="148"/>
      <c r="R1" s="148"/>
      <c r="S1" s="148"/>
      <c r="T1" s="148"/>
      <c r="U1" s="148"/>
      <c r="V1" s="148"/>
      <c r="W1" s="148"/>
      <c r="X1" s="148"/>
      <c r="Y1" s="148"/>
      <c r="Z1" s="148"/>
      <c r="AA1" s="148"/>
      <c r="AB1" s="148"/>
      <c r="AC1" s="148"/>
      <c r="AD1" s="148"/>
      <c r="AE1" s="148"/>
    </row>
    <row r="2" spans="1:43" ht="33.75" customHeight="1">
      <c r="A2" s="11"/>
      <c r="B2" s="11"/>
      <c r="C2" s="11"/>
      <c r="D2" s="9" t="s">
        <v>89</v>
      </c>
      <c r="E2" s="9">
        <v>3</v>
      </c>
      <c r="F2" s="149" t="s">
        <v>90</v>
      </c>
      <c r="G2" s="149"/>
      <c r="H2" s="20">
        <v>150353</v>
      </c>
      <c r="I2" s="19"/>
      <c r="J2" s="19"/>
      <c r="K2" s="11"/>
      <c r="L2" s="11"/>
      <c r="M2" s="11"/>
      <c r="N2" s="11"/>
      <c r="O2" s="11"/>
      <c r="P2" s="11"/>
      <c r="Q2" s="11"/>
      <c r="R2" s="11"/>
      <c r="S2" s="11"/>
      <c r="T2" s="11"/>
      <c r="U2" s="11"/>
      <c r="V2" s="11"/>
      <c r="W2" s="58"/>
      <c r="X2" s="150" t="str">
        <f>'PANEL DE CONTROL DISTRITAL'!M2</f>
        <v>Fecha de corte: 22/01/2024</v>
      </c>
      <c r="Y2" s="150"/>
      <c r="Z2" s="150"/>
      <c r="AA2" s="150"/>
      <c r="AB2" s="150"/>
      <c r="AC2" s="150"/>
      <c r="AD2" s="150"/>
      <c r="AE2" s="150"/>
      <c r="AF2" s="15"/>
    </row>
    <row r="3" spans="1:43" ht="11.25" customHeight="1">
      <c r="A3" s="11"/>
      <c r="B3" s="6"/>
      <c r="C3" s="6"/>
      <c r="D3" s="6"/>
      <c r="E3" s="6"/>
      <c r="F3" s="6"/>
      <c r="G3" s="6"/>
      <c r="H3" s="6"/>
      <c r="I3" s="6"/>
      <c r="J3" s="6"/>
      <c r="K3" s="6"/>
      <c r="L3" s="6"/>
      <c r="M3" s="6"/>
      <c r="N3" s="6"/>
      <c r="O3" s="6"/>
      <c r="P3" s="6"/>
      <c r="Q3" s="6"/>
      <c r="R3" s="6"/>
      <c r="S3" s="6"/>
      <c r="T3" s="6"/>
      <c r="U3" s="6"/>
      <c r="V3" s="6"/>
      <c r="W3" s="6"/>
      <c r="X3" s="6"/>
      <c r="Y3" s="6"/>
      <c r="Z3" s="6"/>
      <c r="AA3" s="6"/>
      <c r="AB3" s="6"/>
      <c r="AC3" s="6"/>
      <c r="AD3" s="6"/>
    </row>
    <row r="4" spans="1:43" ht="30" customHeight="1">
      <c r="A4" s="154" t="s">
        <v>91</v>
      </c>
      <c r="B4" s="155"/>
      <c r="C4" s="155"/>
      <c r="D4" s="155"/>
      <c r="E4" s="155"/>
      <c r="F4" s="155"/>
      <c r="G4" s="155"/>
      <c r="H4" s="155"/>
      <c r="I4" s="155"/>
      <c r="J4" s="155"/>
      <c r="K4" s="155"/>
      <c r="L4" s="155"/>
      <c r="M4" s="155"/>
      <c r="N4" s="155"/>
      <c r="O4" s="155"/>
      <c r="P4" s="155"/>
      <c r="Q4" s="155"/>
      <c r="R4" s="155"/>
      <c r="S4" s="155"/>
      <c r="T4" s="155"/>
      <c r="U4" s="155"/>
      <c r="V4" s="155"/>
      <c r="W4" s="155"/>
      <c r="X4" s="155"/>
      <c r="Y4" s="155"/>
      <c r="Z4" s="155"/>
      <c r="AA4" s="155"/>
      <c r="AB4" s="155"/>
      <c r="AC4" s="155"/>
      <c r="AD4" s="155"/>
      <c r="AE4" s="156"/>
      <c r="AG4" s="18"/>
    </row>
    <row r="5" spans="1:43" ht="5.25" customHeight="1">
      <c r="A5" s="157"/>
      <c r="B5" s="158"/>
      <c r="C5" s="158"/>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9"/>
    </row>
    <row r="6" spans="1:43" ht="18" customHeight="1">
      <c r="A6" s="151" t="str">
        <f>'PANEL DE CONTROL DISTRITAL'!A6</f>
        <v>Número</v>
      </c>
      <c r="B6" s="152" t="str">
        <f>'PANEL DE CONTROL DISTRITAL'!B6</f>
        <v xml:space="preserve">PROCESOS SUSTANTIVOS E INDICADORES </v>
      </c>
      <c r="C6" s="152"/>
      <c r="D6" s="152"/>
      <c r="E6" s="152"/>
      <c r="F6" s="152"/>
      <c r="G6" s="152"/>
      <c r="H6" s="152"/>
      <c r="I6" s="160" t="s">
        <v>92</v>
      </c>
      <c r="J6" s="161"/>
      <c r="K6" s="161"/>
      <c r="L6" s="161"/>
      <c r="M6" s="161"/>
      <c r="N6" s="161"/>
      <c r="O6" s="161"/>
      <c r="P6" s="161"/>
      <c r="Q6" s="161"/>
      <c r="R6" s="161"/>
      <c r="S6" s="161"/>
      <c r="T6" s="161"/>
      <c r="U6" s="161"/>
      <c r="V6" s="161"/>
      <c r="W6" s="161"/>
      <c r="X6" s="161"/>
      <c r="Y6" s="85"/>
      <c r="Z6" s="85"/>
      <c r="AA6" s="85"/>
      <c r="AB6" s="85"/>
      <c r="AC6" s="85"/>
      <c r="AD6" s="85"/>
      <c r="AE6" s="153" t="s">
        <v>93</v>
      </c>
    </row>
    <row r="7" spans="1:43" ht="17.25" customHeight="1">
      <c r="A7" s="151"/>
      <c r="B7" s="152" t="str">
        <f>'PANEL DE CONTROL DISTRITAL'!B7</f>
        <v>DESCRIPCIÓN</v>
      </c>
      <c r="C7" s="152"/>
      <c r="D7" s="152"/>
      <c r="E7" s="152" t="str">
        <f>'PANEL DE CONTROL DISTRITAL'!E7</f>
        <v>MEDICIÓN</v>
      </c>
      <c r="F7" s="152"/>
      <c r="G7" s="152"/>
      <c r="H7" s="152"/>
      <c r="I7" s="162" t="str">
        <f>'PANEL DE CONTROL DISTRITAL'!A5</f>
        <v>CAMPAÑA ANUAL INTENSA 2023</v>
      </c>
      <c r="J7" s="163"/>
      <c r="K7" s="163"/>
      <c r="L7" s="163"/>
      <c r="M7" s="163"/>
      <c r="N7" s="163"/>
      <c r="O7" s="163"/>
      <c r="P7" s="163"/>
      <c r="Q7" s="163"/>
      <c r="R7" s="163"/>
      <c r="S7" s="163"/>
      <c r="T7" s="163"/>
      <c r="U7" s="163"/>
      <c r="V7" s="163"/>
      <c r="W7" s="163"/>
      <c r="X7" s="163"/>
      <c r="Y7" s="86"/>
      <c r="Z7" s="86"/>
      <c r="AA7" s="86"/>
      <c r="AB7" s="86"/>
      <c r="AC7" s="86"/>
      <c r="AD7" s="86"/>
      <c r="AE7" s="153"/>
    </row>
    <row r="8" spans="1:43" ht="5.25" customHeight="1">
      <c r="A8" s="151"/>
      <c r="B8" s="164"/>
      <c r="C8" s="165"/>
      <c r="D8" s="165"/>
      <c r="E8" s="165"/>
      <c r="F8" s="165"/>
      <c r="G8" s="165"/>
      <c r="H8" s="165"/>
      <c r="I8" s="165"/>
      <c r="J8" s="165"/>
      <c r="K8" s="165"/>
      <c r="L8" s="165"/>
      <c r="M8" s="165"/>
      <c r="N8" s="165"/>
      <c r="O8" s="165"/>
      <c r="P8" s="165"/>
      <c r="Q8" s="165"/>
      <c r="R8" s="165"/>
      <c r="S8" s="165"/>
      <c r="T8" s="165"/>
      <c r="U8" s="165"/>
      <c r="V8" s="165"/>
      <c r="W8" s="165"/>
      <c r="X8" s="165"/>
      <c r="Y8" s="87"/>
      <c r="Z8" s="87"/>
      <c r="AA8" s="87"/>
      <c r="AB8" s="87"/>
      <c r="AC8" s="87"/>
      <c r="AD8" s="87"/>
      <c r="AE8" s="153"/>
    </row>
    <row r="9" spans="1:43" s="2" customFormat="1" ht="29.25" customHeight="1" thickTop="1" thickBot="1">
      <c r="A9" s="151"/>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42" t="str">
        <f>'PANEL DE CONTROL DISTRITAL'!H8</f>
        <v>Nominativo</v>
      </c>
      <c r="I9" s="31" t="str">
        <f>'150151'!I9</f>
        <v>2023-37</v>
      </c>
      <c r="J9" s="31" t="str">
        <f>'150151'!J9</f>
        <v>2023-38</v>
      </c>
      <c r="K9" s="31" t="str">
        <f>'150151'!K9</f>
        <v>2023-39</v>
      </c>
      <c r="L9" s="31" t="str">
        <f>'150151'!L9</f>
        <v>2023-40</v>
      </c>
      <c r="M9" s="31" t="str">
        <f>'150151'!M9</f>
        <v>2023-41</v>
      </c>
      <c r="N9" s="31" t="str">
        <f>'150151'!N9</f>
        <v>2023-42</v>
      </c>
      <c r="O9" s="31" t="str">
        <f>'150151'!O9</f>
        <v>2023-43</v>
      </c>
      <c r="P9" s="31" t="str">
        <f>'150151'!P9</f>
        <v>2023-44</v>
      </c>
      <c r="Q9" s="31" t="str">
        <f>'150151'!Q9</f>
        <v>2023-45</v>
      </c>
      <c r="R9" s="31" t="str">
        <f>'150151'!R9</f>
        <v>2023-46</v>
      </c>
      <c r="S9" s="31" t="str">
        <f>'150151'!S9</f>
        <v>2023-47</v>
      </c>
      <c r="T9" s="31" t="str">
        <f>'150151'!T9</f>
        <v>2023-48</v>
      </c>
      <c r="U9" s="31" t="str">
        <f>'150151'!U9</f>
        <v>2023-49</v>
      </c>
      <c r="V9" s="31" t="str">
        <f>'150151'!V9</f>
        <v>2023-50</v>
      </c>
      <c r="W9" s="31" t="str">
        <f>'150151'!W9</f>
        <v>2023-51</v>
      </c>
      <c r="X9" s="31" t="str">
        <f>'150151'!X9</f>
        <v>2023-52</v>
      </c>
      <c r="Y9" s="31" t="s">
        <v>110</v>
      </c>
      <c r="Z9" s="31" t="s">
        <v>111</v>
      </c>
      <c r="AA9" s="31" t="s">
        <v>112</v>
      </c>
      <c r="AB9" s="31" t="s">
        <v>113</v>
      </c>
      <c r="AC9" s="31" t="s">
        <v>114</v>
      </c>
      <c r="AD9" s="31" t="s">
        <v>115</v>
      </c>
      <c r="AE9" s="153"/>
    </row>
    <row r="10" spans="1:43" s="2" customFormat="1" ht="50.1" customHeight="1" thickTop="1" thickBot="1">
      <c r="A10" s="167">
        <f>'PANEL DE CONTROL DISTRITAL'!A9</f>
        <v>1</v>
      </c>
      <c r="B10" s="169" t="str">
        <f>'PANEL DE CONTROL DISTRITAL'!B9</f>
        <v>ENTREVISTA</v>
      </c>
      <c r="C10" s="166" t="str">
        <f>'PANEL DE CONTROL DISTRITAL'!C9</f>
        <v xml:space="preserve"> Auxiliar de Atención Ciudadana</v>
      </c>
      <c r="D10" s="170" t="str">
        <f>'PANEL DE CONTROL DISTRITAL'!D9</f>
        <v>Efectividad de la entrevista =</v>
      </c>
      <c r="E10" s="166" t="str">
        <f>'PANEL DE CONTROL DISTRITAL'!E9</f>
        <v>(Número de trámites aplicados / (Número de fichas requisitadas - Notificaciones de improcedencia de trámite)) x 100</v>
      </c>
      <c r="F10" s="171" t="str">
        <f>'PANEL DE CONTROL DISTRITAL'!F9</f>
        <v>Semanal (remesa)</v>
      </c>
      <c r="G10" s="172">
        <f>'PANEL DE CONTROL DISTRITAL'!G9</f>
        <v>0.9</v>
      </c>
      <c r="H10" s="25" t="str">
        <f>'PANEL DE CONTROL DISTRITAL'!H9</f>
        <v>Número de trámites aplicados</v>
      </c>
      <c r="I10" s="23">
        <v>34</v>
      </c>
      <c r="J10" s="23">
        <v>227</v>
      </c>
      <c r="K10" s="23">
        <v>63</v>
      </c>
      <c r="L10" s="23">
        <v>134</v>
      </c>
      <c r="M10" s="23">
        <v>132</v>
      </c>
      <c r="N10" s="23">
        <v>159</v>
      </c>
      <c r="O10" s="23">
        <v>176</v>
      </c>
      <c r="P10" s="23">
        <v>122</v>
      </c>
      <c r="Q10" s="23">
        <v>136</v>
      </c>
      <c r="R10" s="23">
        <v>105</v>
      </c>
      <c r="S10" s="23">
        <v>94</v>
      </c>
      <c r="T10" s="23">
        <v>197</v>
      </c>
      <c r="U10" s="23">
        <v>113</v>
      </c>
      <c r="V10" s="23">
        <v>293</v>
      </c>
      <c r="W10" s="23">
        <v>332</v>
      </c>
      <c r="X10" s="23">
        <v>99</v>
      </c>
      <c r="Y10" s="23">
        <v>273</v>
      </c>
      <c r="Z10" s="23">
        <v>204</v>
      </c>
      <c r="AA10" s="23">
        <v>205</v>
      </c>
      <c r="AB10" s="23">
        <v>603</v>
      </c>
      <c r="AC10" s="23">
        <v>659</v>
      </c>
      <c r="AD10" s="23">
        <v>280</v>
      </c>
      <c r="AE10" s="168">
        <f>IFERROR(SUM(I10:AD10)/SUM(I11:AD11),0)</f>
        <v>0.99592187164627599</v>
      </c>
    </row>
    <row r="11" spans="1:43" s="2" customFormat="1" ht="50.1" customHeight="1" thickTop="1" thickBot="1">
      <c r="A11" s="167"/>
      <c r="B11" s="169"/>
      <c r="C11" s="166"/>
      <c r="D11" s="170"/>
      <c r="E11" s="166"/>
      <c r="F11" s="171"/>
      <c r="G11" s="172"/>
      <c r="H11" s="25" t="str">
        <f>'PANEL DE CONTROL DISTRITAL'!H10</f>
        <v>Número de fichas requisitadas - Notificaciones de improcedencia de trámite</v>
      </c>
      <c r="I11" s="43">
        <v>37</v>
      </c>
      <c r="J11" s="43">
        <v>235</v>
      </c>
      <c r="K11" s="43">
        <v>65</v>
      </c>
      <c r="L11" s="43">
        <v>138</v>
      </c>
      <c r="M11" s="43">
        <v>134</v>
      </c>
      <c r="N11" s="43">
        <v>159</v>
      </c>
      <c r="O11" s="43">
        <v>176</v>
      </c>
      <c r="P11" s="43">
        <v>122</v>
      </c>
      <c r="Q11" s="43">
        <v>136</v>
      </c>
      <c r="R11" s="43">
        <v>105</v>
      </c>
      <c r="S11" s="43">
        <v>94</v>
      </c>
      <c r="T11" s="43">
        <v>197</v>
      </c>
      <c r="U11" s="43">
        <v>113</v>
      </c>
      <c r="V11" s="43">
        <v>293</v>
      </c>
      <c r="W11" s="43">
        <v>332</v>
      </c>
      <c r="X11" s="43">
        <v>99</v>
      </c>
      <c r="Y11" s="43">
        <v>273</v>
      </c>
      <c r="Z11" s="43">
        <v>204</v>
      </c>
      <c r="AA11" s="43">
        <v>205</v>
      </c>
      <c r="AB11" s="43">
        <v>603</v>
      </c>
      <c r="AC11" s="43">
        <v>659</v>
      </c>
      <c r="AD11" s="43">
        <v>280</v>
      </c>
      <c r="AE11" s="168"/>
    </row>
    <row r="12" spans="1:43" s="45" customFormat="1" ht="8.1" customHeight="1" thickTop="1" thickBot="1">
      <c r="A12" s="167"/>
      <c r="B12" s="167"/>
      <c r="C12" s="167"/>
      <c r="D12" s="167"/>
      <c r="E12" s="167"/>
      <c r="F12" s="167"/>
      <c r="G12" s="167"/>
      <c r="H12" s="167"/>
      <c r="I12" s="167"/>
      <c r="J12" s="167"/>
      <c r="K12" s="167"/>
      <c r="L12" s="167"/>
      <c r="M12" s="167"/>
      <c r="N12" s="167"/>
      <c r="O12" s="167"/>
      <c r="P12" s="167"/>
      <c r="Q12" s="167"/>
      <c r="R12" s="167"/>
      <c r="S12" s="167"/>
      <c r="T12" s="167"/>
      <c r="U12" s="167"/>
      <c r="V12" s="167"/>
      <c r="W12" s="167"/>
      <c r="X12" s="167"/>
      <c r="Y12" s="167"/>
      <c r="Z12" s="167"/>
      <c r="AA12" s="167"/>
      <c r="AB12" s="167"/>
      <c r="AC12" s="167"/>
      <c r="AD12" s="167"/>
      <c r="AE12" s="167"/>
      <c r="AF12" s="44"/>
      <c r="AG12" s="44"/>
      <c r="AH12" s="44"/>
      <c r="AI12" s="44"/>
      <c r="AJ12" s="44"/>
      <c r="AK12" s="44"/>
      <c r="AL12" s="44"/>
      <c r="AM12" s="44"/>
      <c r="AN12" s="44"/>
      <c r="AO12" s="44"/>
      <c r="AP12" s="44"/>
      <c r="AQ12" s="44"/>
    </row>
    <row r="13" spans="1:43" s="3" customFormat="1" ht="50.1" customHeight="1" thickTop="1" thickBot="1">
      <c r="A13" s="167">
        <f>'PANEL DE CONTROL DISTRITAL'!A12</f>
        <v>2</v>
      </c>
      <c r="B13" s="169" t="str">
        <f>'PANEL DE CONTROL DISTRITAL'!B12</f>
        <v>TRÁMITE</v>
      </c>
      <c r="C13" s="166" t="str">
        <f>'PANEL DE CONTROL DISTRITAL'!C12</f>
        <v>Operador de Equipo Tecnológico</v>
      </c>
      <c r="D13" s="170" t="str">
        <f>'PANEL DE CONTROL DISTRITAL'!D12</f>
        <v>Trámites exitosos efectivos=</v>
      </c>
      <c r="E13" s="166" t="str">
        <f>'PANEL DE CONTROL DISTRITAL'!E12</f>
        <v>(Número de trámites exitosos / Número de trámites aplicados) x 100</v>
      </c>
      <c r="F13" s="171" t="str">
        <f>'PANEL DE CONTROL DISTRITAL'!F12</f>
        <v>Semanal (remesa)</v>
      </c>
      <c r="G13" s="172">
        <f>'PANEL DE CONTROL DISTRITAL'!G12</f>
        <v>0.9</v>
      </c>
      <c r="H13" s="25" t="str">
        <f>'PANEL DE CONTROL DISTRITAL'!H12</f>
        <v>Número de trámites exitosos</v>
      </c>
      <c r="I13" s="23">
        <v>34</v>
      </c>
      <c r="J13" s="23">
        <v>225</v>
      </c>
      <c r="K13" s="23">
        <v>63</v>
      </c>
      <c r="L13" s="23">
        <v>104</v>
      </c>
      <c r="M13" s="23">
        <v>131</v>
      </c>
      <c r="N13" s="23">
        <v>157</v>
      </c>
      <c r="O13" s="23">
        <v>176</v>
      </c>
      <c r="P13" s="23">
        <v>122</v>
      </c>
      <c r="Q13" s="23">
        <v>136</v>
      </c>
      <c r="R13" s="23">
        <v>105</v>
      </c>
      <c r="S13" s="23">
        <v>94</v>
      </c>
      <c r="T13" s="23">
        <v>197</v>
      </c>
      <c r="U13" s="23">
        <v>112</v>
      </c>
      <c r="V13" s="23">
        <v>293</v>
      </c>
      <c r="W13" s="23">
        <v>332</v>
      </c>
      <c r="X13" s="23">
        <v>99</v>
      </c>
      <c r="Y13" s="23">
        <v>273</v>
      </c>
      <c r="Z13" s="23">
        <v>204</v>
      </c>
      <c r="AA13" s="23">
        <v>205</v>
      </c>
      <c r="AB13" s="23">
        <v>603</v>
      </c>
      <c r="AC13" s="23">
        <v>658</v>
      </c>
      <c r="AD13" s="23">
        <v>280</v>
      </c>
      <c r="AE13" s="168">
        <f>IFERROR(SUM(I13:AD13)/SUM(I14:AD14),0)</f>
        <v>0.99202586206896548</v>
      </c>
    </row>
    <row r="14" spans="1:43" s="3" customFormat="1" ht="50.1" customHeight="1" thickTop="1" thickBot="1">
      <c r="A14" s="167"/>
      <c r="B14" s="169"/>
      <c r="C14" s="166"/>
      <c r="D14" s="170"/>
      <c r="E14" s="166"/>
      <c r="F14" s="171"/>
      <c r="G14" s="172"/>
      <c r="H14" s="25" t="str">
        <f>'PANEL DE CONTROL DISTRITAL'!H13</f>
        <v>Número de trámites aplicados</v>
      </c>
      <c r="I14" s="43">
        <v>34</v>
      </c>
      <c r="J14" s="43">
        <v>227</v>
      </c>
      <c r="K14" s="43">
        <v>63</v>
      </c>
      <c r="L14" s="43">
        <v>134</v>
      </c>
      <c r="M14" s="43">
        <v>132</v>
      </c>
      <c r="N14" s="43">
        <v>159</v>
      </c>
      <c r="O14" s="43">
        <v>176</v>
      </c>
      <c r="P14" s="43">
        <v>122</v>
      </c>
      <c r="Q14" s="43">
        <v>136</v>
      </c>
      <c r="R14" s="43">
        <v>105</v>
      </c>
      <c r="S14" s="43">
        <v>94</v>
      </c>
      <c r="T14" s="43">
        <v>197</v>
      </c>
      <c r="U14" s="43">
        <v>113</v>
      </c>
      <c r="V14" s="43">
        <v>293</v>
      </c>
      <c r="W14" s="43">
        <v>332</v>
      </c>
      <c r="X14" s="43">
        <v>99</v>
      </c>
      <c r="Y14" s="43">
        <v>273</v>
      </c>
      <c r="Z14" s="43">
        <v>204</v>
      </c>
      <c r="AA14" s="43">
        <v>205</v>
      </c>
      <c r="AB14" s="43">
        <v>603</v>
      </c>
      <c r="AC14" s="43">
        <v>659</v>
      </c>
      <c r="AD14" s="43">
        <v>280</v>
      </c>
      <c r="AE14" s="168"/>
    </row>
    <row r="15" spans="1:43" s="45" customFormat="1" ht="8.1" customHeight="1" thickTop="1" thickBot="1">
      <c r="A15" s="167"/>
      <c r="B15" s="167"/>
      <c r="C15" s="167"/>
      <c r="D15" s="167"/>
      <c r="E15" s="167"/>
      <c r="F15" s="167"/>
      <c r="G15" s="167"/>
      <c r="H15" s="167"/>
      <c r="I15" s="167"/>
      <c r="J15" s="167"/>
      <c r="K15" s="167"/>
      <c r="L15" s="167"/>
      <c r="M15" s="167"/>
      <c r="N15" s="167"/>
      <c r="O15" s="167"/>
      <c r="P15" s="167"/>
      <c r="Q15" s="167"/>
      <c r="R15" s="167"/>
      <c r="S15" s="167"/>
      <c r="T15" s="167"/>
      <c r="U15" s="167"/>
      <c r="V15" s="167"/>
      <c r="W15" s="167"/>
      <c r="X15" s="167"/>
      <c r="Y15" s="167"/>
      <c r="Z15" s="167"/>
      <c r="AA15" s="167"/>
      <c r="AB15" s="167"/>
      <c r="AC15" s="167"/>
      <c r="AD15" s="167"/>
      <c r="AE15" s="167"/>
      <c r="AF15" s="44"/>
      <c r="AG15" s="44"/>
      <c r="AH15" s="44"/>
      <c r="AI15" s="44"/>
      <c r="AJ15" s="44"/>
      <c r="AK15" s="44"/>
      <c r="AL15" s="44"/>
      <c r="AM15" s="44"/>
      <c r="AN15" s="44"/>
      <c r="AO15" s="44"/>
      <c r="AP15" s="44"/>
      <c r="AQ15" s="44"/>
    </row>
    <row r="16" spans="1:43" s="3" customFormat="1" ht="50.1" customHeight="1" thickTop="1" thickBot="1">
      <c r="A16" s="167">
        <f>'PANEL DE CONTROL DISTRITAL'!A15</f>
        <v>3</v>
      </c>
      <c r="B16" s="169" t="str">
        <f>'PANEL DE CONTROL DISTRITAL'!B15</f>
        <v>TRANSFERENCIA</v>
      </c>
      <c r="C16" s="166" t="str">
        <f>'PANEL DE CONTROL DISTRITAL'!C15</f>
        <v>Responsable de Módulo</v>
      </c>
      <c r="D16" s="170" t="str">
        <f>'PANEL DE CONTROL DISTRITAL'!D15</f>
        <v xml:space="preserve">Transacciones exitosas = </v>
      </c>
      <c r="E16" s="166" t="str">
        <f>'PANEL DE CONTROL DISTRITAL'!E15</f>
        <v>(Número de Archivos de Transacción aceptados /Total de Archivos de Transacción procesados) x100</v>
      </c>
      <c r="F16" s="171" t="str">
        <f>'PANEL DE CONTROL DISTRITAL'!F15</f>
        <v>Semanal (remesa)</v>
      </c>
      <c r="G16" s="172">
        <f>'PANEL DE CONTROL DISTRITAL'!G15</f>
        <v>0.9</v>
      </c>
      <c r="H16" s="25" t="str">
        <f>'PANEL DE CONTROL DISTRITAL'!H15</f>
        <v>Número de Archivos de Transacción aceptados</v>
      </c>
      <c r="I16" s="23">
        <v>34</v>
      </c>
      <c r="J16" s="23">
        <v>225</v>
      </c>
      <c r="K16" s="23">
        <v>63</v>
      </c>
      <c r="L16" s="23">
        <v>134</v>
      </c>
      <c r="M16" s="23">
        <v>131</v>
      </c>
      <c r="N16" s="23">
        <v>157</v>
      </c>
      <c r="O16" s="23">
        <v>176</v>
      </c>
      <c r="P16" s="23">
        <v>122</v>
      </c>
      <c r="Q16" s="23">
        <v>136</v>
      </c>
      <c r="R16" s="23">
        <v>105</v>
      </c>
      <c r="S16" s="23">
        <v>94</v>
      </c>
      <c r="T16" s="23">
        <v>197</v>
      </c>
      <c r="U16" s="23">
        <v>112</v>
      </c>
      <c r="V16" s="23">
        <v>293</v>
      </c>
      <c r="W16" s="23">
        <v>332</v>
      </c>
      <c r="X16" s="23">
        <v>99</v>
      </c>
      <c r="Y16" s="23">
        <v>273</v>
      </c>
      <c r="Z16" s="23">
        <v>204</v>
      </c>
      <c r="AA16" s="23">
        <v>205</v>
      </c>
      <c r="AB16" s="23">
        <v>603</v>
      </c>
      <c r="AC16" s="23">
        <v>658</v>
      </c>
      <c r="AD16" s="23">
        <v>280</v>
      </c>
      <c r="AE16" s="168">
        <f>IFERROR(SUM(I16:AD16)/SUM(I17:AD17),0)</f>
        <v>0.99913737330170371</v>
      </c>
    </row>
    <row r="17" spans="1:43" s="3" customFormat="1" ht="50.1" customHeight="1" thickTop="1" thickBot="1">
      <c r="A17" s="167"/>
      <c r="B17" s="169"/>
      <c r="C17" s="166"/>
      <c r="D17" s="170"/>
      <c r="E17" s="166"/>
      <c r="F17" s="171"/>
      <c r="G17" s="172"/>
      <c r="H17" s="25" t="str">
        <f>'PANEL DE CONTROL DISTRITAL'!H16</f>
        <v>Total de Archivos de Transacción procesados</v>
      </c>
      <c r="I17" s="43">
        <v>34</v>
      </c>
      <c r="J17" s="43">
        <v>225</v>
      </c>
      <c r="K17" s="43">
        <v>63</v>
      </c>
      <c r="L17" s="43">
        <v>134</v>
      </c>
      <c r="M17" s="43">
        <v>132</v>
      </c>
      <c r="N17" s="43">
        <v>159</v>
      </c>
      <c r="O17" s="43">
        <v>176</v>
      </c>
      <c r="P17" s="43">
        <v>122</v>
      </c>
      <c r="Q17" s="43">
        <v>136</v>
      </c>
      <c r="R17" s="43">
        <v>105</v>
      </c>
      <c r="S17" s="43">
        <v>94</v>
      </c>
      <c r="T17" s="43">
        <v>197</v>
      </c>
      <c r="U17" s="43">
        <v>113</v>
      </c>
      <c r="V17" s="43">
        <v>293</v>
      </c>
      <c r="W17" s="43">
        <v>332</v>
      </c>
      <c r="X17" s="43">
        <v>99</v>
      </c>
      <c r="Y17" s="43">
        <v>273</v>
      </c>
      <c r="Z17" s="43">
        <v>204</v>
      </c>
      <c r="AA17" s="43">
        <v>205</v>
      </c>
      <c r="AB17" s="43">
        <v>603</v>
      </c>
      <c r="AC17" s="43">
        <v>658</v>
      </c>
      <c r="AD17" s="43">
        <v>280</v>
      </c>
      <c r="AE17" s="168"/>
    </row>
    <row r="18" spans="1:43" s="45" customFormat="1" ht="8.1" customHeight="1" thickTop="1" thickBot="1">
      <c r="A18" s="167"/>
      <c r="B18" s="167"/>
      <c r="C18" s="167"/>
      <c r="D18" s="167"/>
      <c r="E18" s="167"/>
      <c r="F18" s="167"/>
      <c r="G18" s="167"/>
      <c r="H18" s="167"/>
      <c r="I18" s="167"/>
      <c r="J18" s="167"/>
      <c r="K18" s="167"/>
      <c r="L18" s="167"/>
      <c r="M18" s="167"/>
      <c r="N18" s="167"/>
      <c r="O18" s="167"/>
      <c r="P18" s="167"/>
      <c r="Q18" s="167"/>
      <c r="R18" s="167"/>
      <c r="S18" s="167"/>
      <c r="T18" s="167"/>
      <c r="U18" s="167"/>
      <c r="V18" s="167"/>
      <c r="W18" s="167"/>
      <c r="X18" s="167"/>
      <c r="Y18" s="167"/>
      <c r="Z18" s="167"/>
      <c r="AA18" s="167"/>
      <c r="AB18" s="167"/>
      <c r="AC18" s="167"/>
      <c r="AD18" s="167"/>
      <c r="AE18" s="167"/>
      <c r="AF18" s="44"/>
      <c r="AG18" s="44"/>
      <c r="AH18" s="44"/>
      <c r="AI18" s="44"/>
      <c r="AJ18" s="44"/>
      <c r="AK18" s="44"/>
      <c r="AL18" s="44"/>
      <c r="AM18" s="44"/>
      <c r="AN18" s="44"/>
      <c r="AO18" s="44"/>
      <c r="AP18" s="44"/>
      <c r="AQ18" s="44"/>
    </row>
    <row r="19" spans="1:43" s="3" customFormat="1" ht="50.1" customHeight="1" thickTop="1" thickBot="1">
      <c r="A19" s="167">
        <f>'PANEL DE CONTROL DISTRITAL'!A18</f>
        <v>4</v>
      </c>
      <c r="B19" s="169" t="str">
        <f>'PANEL DE CONTROL DISTRITAL'!B18</f>
        <v>CONCILIACIÓN</v>
      </c>
      <c r="C19" s="166" t="str">
        <f>'PANEL DE CONTROL DISTRITAL'!C18</f>
        <v>Responsable de Módulo</v>
      </c>
      <c r="D19" s="170" t="str">
        <f>'PANEL DE CONTROL DISTRITAL'!D18</f>
        <v xml:space="preserve">Credenciales disponibles para entrega = </v>
      </c>
      <c r="E19" s="166" t="str">
        <f>'PANEL DE CONTROL DISTRITAL'!E18</f>
        <v>((Credenciales recibidas - Credenciales inconsistentes) / Credenciales recibidas) x 100</v>
      </c>
      <c r="F19" s="171" t="str">
        <f>'PANEL DE CONTROL DISTRITAL'!F18</f>
        <v>Semanal (remesa)</v>
      </c>
      <c r="G19" s="172">
        <f>'PANEL DE CONTROL DISTRITAL'!G18</f>
        <v>0.9</v>
      </c>
      <c r="H19" s="25" t="str">
        <f>'PANEL DE CONTROL DISTRITAL'!H18</f>
        <v xml:space="preserve">Credenciales Recibidas - Credenciales inconsistentes </v>
      </c>
      <c r="I19" s="23">
        <v>0</v>
      </c>
      <c r="J19" s="23">
        <v>0</v>
      </c>
      <c r="K19" s="23">
        <v>0</v>
      </c>
      <c r="L19" s="23">
        <v>430</v>
      </c>
      <c r="M19" s="23">
        <v>130</v>
      </c>
      <c r="N19" s="23">
        <v>140</v>
      </c>
      <c r="O19" s="23">
        <v>196</v>
      </c>
      <c r="P19" s="23">
        <v>150</v>
      </c>
      <c r="Q19" s="23">
        <v>109</v>
      </c>
      <c r="R19" s="23">
        <v>90</v>
      </c>
      <c r="S19" s="23">
        <v>168</v>
      </c>
      <c r="T19" s="23">
        <v>76</v>
      </c>
      <c r="U19" s="23">
        <v>188</v>
      </c>
      <c r="V19" s="23">
        <v>104</v>
      </c>
      <c r="W19" s="23">
        <v>228</v>
      </c>
      <c r="X19" s="23">
        <v>418</v>
      </c>
      <c r="Y19" s="23">
        <v>79</v>
      </c>
      <c r="Z19" s="23">
        <v>215</v>
      </c>
      <c r="AA19" s="23">
        <v>221</v>
      </c>
      <c r="AB19" s="23">
        <v>240</v>
      </c>
      <c r="AC19" s="23">
        <v>420</v>
      </c>
      <c r="AD19" s="23">
        <v>0</v>
      </c>
      <c r="AE19" s="168">
        <f>IFERROR(SUM(I19:AD19)/SUM(I20:AD20),0)</f>
        <v>1</v>
      </c>
    </row>
    <row r="20" spans="1:43" s="3" customFormat="1" ht="50.1" customHeight="1" thickTop="1" thickBot="1">
      <c r="A20" s="167"/>
      <c r="B20" s="169"/>
      <c r="C20" s="166"/>
      <c r="D20" s="170"/>
      <c r="E20" s="166"/>
      <c r="F20" s="171"/>
      <c r="G20" s="172"/>
      <c r="H20" s="25" t="str">
        <f>'PANEL DE CONTROL DISTRITAL'!H19</f>
        <v>Credenciales recibidas</v>
      </c>
      <c r="I20" s="43">
        <v>0</v>
      </c>
      <c r="J20" s="43">
        <v>0</v>
      </c>
      <c r="K20" s="43">
        <v>0</v>
      </c>
      <c r="L20" s="43">
        <v>430</v>
      </c>
      <c r="M20" s="43">
        <v>130</v>
      </c>
      <c r="N20" s="43">
        <v>140</v>
      </c>
      <c r="O20" s="43">
        <v>196</v>
      </c>
      <c r="P20" s="43">
        <v>150</v>
      </c>
      <c r="Q20" s="43">
        <v>109</v>
      </c>
      <c r="R20" s="43">
        <v>90</v>
      </c>
      <c r="S20" s="43">
        <v>168</v>
      </c>
      <c r="T20" s="43">
        <v>76</v>
      </c>
      <c r="U20" s="43">
        <v>188</v>
      </c>
      <c r="V20" s="43">
        <v>104</v>
      </c>
      <c r="W20" s="43">
        <v>228</v>
      </c>
      <c r="X20" s="43">
        <v>418</v>
      </c>
      <c r="Y20" s="43">
        <v>79</v>
      </c>
      <c r="Z20" s="43">
        <v>215</v>
      </c>
      <c r="AA20" s="43">
        <v>221</v>
      </c>
      <c r="AB20" s="43">
        <v>240</v>
      </c>
      <c r="AC20" s="43">
        <v>420</v>
      </c>
      <c r="AD20" s="43">
        <v>0</v>
      </c>
      <c r="AE20" s="168"/>
    </row>
    <row r="21" spans="1:43" s="45" customFormat="1" ht="8.1" customHeight="1" thickTop="1" thickBot="1">
      <c r="A21" s="46"/>
      <c r="B21" s="47"/>
      <c r="C21" s="48"/>
      <c r="D21" s="49"/>
      <c r="E21" s="48"/>
      <c r="F21" s="50"/>
      <c r="G21" s="51"/>
      <c r="H21" s="52"/>
      <c r="I21" s="53"/>
      <c r="J21" s="53"/>
      <c r="K21" s="53"/>
      <c r="L21" s="53"/>
      <c r="M21" s="53"/>
      <c r="N21" s="53"/>
      <c r="O21" s="53"/>
      <c r="P21" s="53"/>
      <c r="Q21" s="53"/>
      <c r="R21" s="53"/>
      <c r="S21" s="53"/>
      <c r="T21" s="53"/>
      <c r="U21" s="53"/>
      <c r="V21" s="53"/>
      <c r="W21" s="53"/>
      <c r="X21" s="53"/>
      <c r="Y21" s="53"/>
      <c r="Z21" s="53"/>
      <c r="AA21" s="53"/>
      <c r="AB21" s="53"/>
      <c r="AC21" s="53"/>
      <c r="AD21" s="53"/>
      <c r="AE21" s="54"/>
      <c r="AF21" s="44"/>
      <c r="AG21" s="44"/>
      <c r="AH21" s="44"/>
      <c r="AI21" s="44"/>
      <c r="AJ21" s="44"/>
      <c r="AK21" s="44"/>
      <c r="AL21" s="44"/>
      <c r="AM21" s="44"/>
      <c r="AN21" s="44"/>
      <c r="AO21" s="44"/>
      <c r="AP21" s="44"/>
      <c r="AQ21" s="44"/>
    </row>
    <row r="22" spans="1:43" s="3" customFormat="1" ht="50.1" customHeight="1" thickTop="1" thickBot="1">
      <c r="A22" s="167">
        <f>'PANEL DE CONTROL DISTRITAL'!A21</f>
        <v>5</v>
      </c>
      <c r="B22" s="169" t="str">
        <f>'PANEL DE CONTROL DISTRITAL'!B21</f>
        <v>CONCILIACIÓN</v>
      </c>
      <c r="C22" s="166" t="str">
        <f>'PANEL DE CONTROL DISTRITAL'!C21</f>
        <v>Responsable de Módulo</v>
      </c>
      <c r="D22" s="170" t="str">
        <f>'PANEL DE CONTROL DISTRITAL'!D21</f>
        <v xml:space="preserve">Credenciales disponibles para entrega = </v>
      </c>
      <c r="E22" s="166" t="str">
        <f>'PANEL DE CONTROL DISTRITAL'!E21</f>
        <v>(Credenciales en resguardo / Credenciales totales en SIIRFE disponibles para entrega) x 100</v>
      </c>
      <c r="F22" s="171" t="str">
        <f>'PANEL DE CONTROL DISTRITAL'!F21</f>
        <v>Semanal (remesa)</v>
      </c>
      <c r="G22" s="172">
        <f>'PANEL DE CONTROL DISTRITAL'!G21</f>
        <v>1</v>
      </c>
      <c r="H22" s="25" t="str">
        <f>'PANEL DE CONTROL DISTRITAL'!H21</f>
        <v>Credenciales en resguardo</v>
      </c>
      <c r="I22" s="23">
        <v>617</v>
      </c>
      <c r="J22" s="23">
        <v>198</v>
      </c>
      <c r="K22" s="23">
        <v>182</v>
      </c>
      <c r="L22" s="23">
        <v>361</v>
      </c>
      <c r="M22" s="23">
        <v>364</v>
      </c>
      <c r="N22" s="23">
        <v>367</v>
      </c>
      <c r="O22" s="23">
        <v>400</v>
      </c>
      <c r="P22" s="23">
        <v>441</v>
      </c>
      <c r="Q22" s="23">
        <v>396</v>
      </c>
      <c r="R22" s="23">
        <v>350</v>
      </c>
      <c r="S22" s="23">
        <v>408</v>
      </c>
      <c r="T22" s="23">
        <v>289</v>
      </c>
      <c r="U22" s="23">
        <v>396</v>
      </c>
      <c r="V22" s="23">
        <v>371</v>
      </c>
      <c r="W22" s="23">
        <v>425</v>
      </c>
      <c r="X22" s="23">
        <v>695</v>
      </c>
      <c r="Y22" s="23">
        <v>314</v>
      </c>
      <c r="Z22" s="23">
        <v>377</v>
      </c>
      <c r="AA22" s="23">
        <v>564</v>
      </c>
      <c r="AB22" s="23">
        <v>481</v>
      </c>
      <c r="AC22" s="23">
        <v>701</v>
      </c>
      <c r="AD22" s="23">
        <v>695</v>
      </c>
      <c r="AE22" s="168">
        <f>IFERROR(SUM(I22:AD22)/SUM(I23:AD23),0)</f>
        <v>1</v>
      </c>
    </row>
    <row r="23" spans="1:43" s="3" customFormat="1" ht="50.1" customHeight="1" thickTop="1" thickBot="1">
      <c r="A23" s="167"/>
      <c r="B23" s="169"/>
      <c r="C23" s="166"/>
      <c r="D23" s="170"/>
      <c r="E23" s="166"/>
      <c r="F23" s="171"/>
      <c r="G23" s="172"/>
      <c r="H23" s="25" t="str">
        <f>'PANEL DE CONTROL DISTRITAL'!H22</f>
        <v>Credenciales totales en SIIRFE disponibles para entrega</v>
      </c>
      <c r="I23" s="43">
        <v>617</v>
      </c>
      <c r="J23" s="43">
        <v>198</v>
      </c>
      <c r="K23" s="43">
        <v>182</v>
      </c>
      <c r="L23" s="43">
        <v>361</v>
      </c>
      <c r="M23" s="43">
        <v>364</v>
      </c>
      <c r="N23" s="43">
        <v>367</v>
      </c>
      <c r="O23" s="43">
        <v>400</v>
      </c>
      <c r="P23" s="43">
        <v>441</v>
      </c>
      <c r="Q23" s="43">
        <v>396</v>
      </c>
      <c r="R23" s="43">
        <v>350</v>
      </c>
      <c r="S23" s="43">
        <v>408</v>
      </c>
      <c r="T23" s="43">
        <v>289</v>
      </c>
      <c r="U23" s="43">
        <v>396</v>
      </c>
      <c r="V23" s="43">
        <v>371</v>
      </c>
      <c r="W23" s="43">
        <v>425</v>
      </c>
      <c r="X23" s="43">
        <v>695</v>
      </c>
      <c r="Y23" s="43">
        <v>314</v>
      </c>
      <c r="Z23" s="43">
        <v>377</v>
      </c>
      <c r="AA23" s="43">
        <v>564</v>
      </c>
      <c r="AB23" s="43">
        <v>481</v>
      </c>
      <c r="AC23" s="43">
        <v>701</v>
      </c>
      <c r="AD23" s="43">
        <v>695</v>
      </c>
      <c r="AE23" s="168"/>
    </row>
    <row r="24" spans="1:43" s="4" customFormat="1" ht="8.25" customHeight="1" thickTop="1" thickBot="1">
      <c r="A24" s="167"/>
      <c r="B24" s="167"/>
      <c r="C24" s="167"/>
      <c r="D24" s="167"/>
      <c r="E24" s="167"/>
      <c r="F24" s="167"/>
      <c r="G24" s="167"/>
      <c r="H24" s="167"/>
      <c r="I24" s="167"/>
      <c r="J24" s="167"/>
      <c r="K24" s="167"/>
      <c r="L24" s="167"/>
      <c r="M24" s="167"/>
      <c r="N24" s="167"/>
      <c r="O24" s="167"/>
      <c r="P24" s="167"/>
      <c r="Q24" s="167"/>
      <c r="R24" s="167"/>
      <c r="S24" s="167"/>
      <c r="T24" s="167"/>
      <c r="U24" s="167"/>
      <c r="V24" s="167"/>
      <c r="W24" s="167"/>
      <c r="X24" s="167"/>
      <c r="Y24" s="167"/>
      <c r="Z24" s="167"/>
      <c r="AA24" s="167"/>
      <c r="AB24" s="167"/>
      <c r="AC24" s="167"/>
      <c r="AD24" s="167"/>
      <c r="AE24" s="167"/>
    </row>
    <row r="25" spans="1:43" ht="50.1" customHeight="1" thickTop="1" thickBot="1">
      <c r="A25" s="167">
        <f>'PANEL DE CONTROL DISTRITAL'!A24</f>
        <v>6</v>
      </c>
      <c r="B25" s="169" t="str">
        <f>'PANEL DE CONTROL DISTRITAL'!B24</f>
        <v>ENTREGA</v>
      </c>
      <c r="C25" s="166" t="str">
        <f>'PANEL DE CONTROL DISTRITAL'!C24</f>
        <v>Operador de Equipo Tecnológico</v>
      </c>
      <c r="D25" s="170" t="str">
        <f>'PANEL DE CONTROL DISTRITAL'!D24</f>
        <v xml:space="preserve">Efectividad de entrega de CPV en MAC = </v>
      </c>
      <c r="E25" s="166" t="str">
        <f>'PANEL DE CONTROL DISTRITAL'!E24</f>
        <v>(Total de credenciales entregadas / Total de credenciales solicitadas) x 100</v>
      </c>
      <c r="F25" s="171" t="str">
        <f>'PANEL DE CONTROL DISTRITAL'!F24</f>
        <v>Semanal (remesa)</v>
      </c>
      <c r="G25" s="172">
        <f>'PANEL DE CONTROL DISTRITAL'!G24</f>
        <v>0.9</v>
      </c>
      <c r="H25" s="25" t="str">
        <f>'PANEL DE CONTROL DISTRITAL'!H24</f>
        <v xml:space="preserve">Total de credenciales entregadas </v>
      </c>
      <c r="I25" s="23">
        <v>13</v>
      </c>
      <c r="J25" s="23">
        <v>419</v>
      </c>
      <c r="K25" s="23">
        <v>13</v>
      </c>
      <c r="L25" s="23">
        <v>251</v>
      </c>
      <c r="M25" s="23">
        <v>137</v>
      </c>
      <c r="N25" s="23">
        <v>135</v>
      </c>
      <c r="O25" s="23">
        <v>163</v>
      </c>
      <c r="P25" s="23">
        <v>109</v>
      </c>
      <c r="Q25" s="23">
        <v>153</v>
      </c>
      <c r="R25" s="23">
        <v>136</v>
      </c>
      <c r="S25" s="23">
        <v>109</v>
      </c>
      <c r="T25" s="23">
        <v>195</v>
      </c>
      <c r="U25" s="23">
        <v>81</v>
      </c>
      <c r="V25" s="23">
        <v>129</v>
      </c>
      <c r="W25" s="23">
        <v>174</v>
      </c>
      <c r="X25" s="23">
        <v>147</v>
      </c>
      <c r="Y25" s="23">
        <v>460</v>
      </c>
      <c r="Z25" s="23">
        <v>152</v>
      </c>
      <c r="AA25" s="23">
        <v>34</v>
      </c>
      <c r="AB25" s="23">
        <v>323</v>
      </c>
      <c r="AC25" s="23">
        <v>197</v>
      </c>
      <c r="AD25" s="23">
        <v>6</v>
      </c>
      <c r="AE25" s="168">
        <f>IFERROR(SUM(I25:AD25)/SUM(I26:AD26),0)</f>
        <v>0.9915872125630959</v>
      </c>
    </row>
    <row r="26" spans="1:43" ht="50.1" customHeight="1" thickTop="1" thickBot="1">
      <c r="A26" s="167"/>
      <c r="B26" s="169"/>
      <c r="C26" s="166"/>
      <c r="D26" s="170"/>
      <c r="E26" s="166"/>
      <c r="F26" s="171"/>
      <c r="G26" s="172"/>
      <c r="H26" s="25" t="str">
        <f>'PANEL DE CONTROL DISTRITAL'!H25</f>
        <v xml:space="preserve"> Total de credenciales solicitadas</v>
      </c>
      <c r="I26" s="43">
        <v>13</v>
      </c>
      <c r="J26" s="43">
        <v>421</v>
      </c>
      <c r="K26" s="43">
        <v>34</v>
      </c>
      <c r="L26" s="43">
        <v>254</v>
      </c>
      <c r="M26" s="43">
        <v>137</v>
      </c>
      <c r="N26" s="43">
        <v>135</v>
      </c>
      <c r="O26" s="43">
        <v>163</v>
      </c>
      <c r="P26" s="43">
        <v>110</v>
      </c>
      <c r="Q26" s="43">
        <v>154</v>
      </c>
      <c r="R26" s="43">
        <v>137</v>
      </c>
      <c r="S26" s="43">
        <v>109</v>
      </c>
      <c r="T26" s="43">
        <v>195</v>
      </c>
      <c r="U26" s="43">
        <v>81</v>
      </c>
      <c r="V26" s="43">
        <v>129</v>
      </c>
      <c r="W26" s="43">
        <v>175</v>
      </c>
      <c r="X26" s="43">
        <v>147</v>
      </c>
      <c r="Y26" s="43">
        <v>460</v>
      </c>
      <c r="Z26" s="43">
        <v>152</v>
      </c>
      <c r="AA26" s="43">
        <v>34</v>
      </c>
      <c r="AB26" s="43">
        <v>323</v>
      </c>
      <c r="AC26" s="43">
        <v>197</v>
      </c>
      <c r="AD26" s="43">
        <v>6</v>
      </c>
      <c r="AE26" s="168"/>
    </row>
    <row r="27" spans="1:43" ht="15.75" customHeight="1" thickTop="1">
      <c r="B27" s="1" t="s">
        <v>116</v>
      </c>
      <c r="H27" s="55"/>
      <c r="I27" s="56"/>
      <c r="J27" s="56"/>
      <c r="K27" s="56"/>
      <c r="L27" s="56"/>
      <c r="M27" s="56"/>
      <c r="N27" s="56"/>
      <c r="O27" s="56"/>
      <c r="P27" s="56"/>
      <c r="Q27" s="56"/>
      <c r="R27" s="56"/>
      <c r="S27" s="56"/>
      <c r="T27" s="56"/>
      <c r="U27" s="56"/>
      <c r="V27" s="56"/>
      <c r="W27" s="56"/>
      <c r="X27" s="56"/>
      <c r="Y27" s="56"/>
      <c r="Z27" s="56"/>
      <c r="AA27" s="56"/>
      <c r="AB27" s="56"/>
      <c r="AC27" s="56"/>
      <c r="AD27" s="56"/>
      <c r="AE27" s="12"/>
    </row>
    <row r="28" spans="1:43" ht="15.75" customHeight="1">
      <c r="H28" s="57"/>
    </row>
    <row r="29" spans="1:43" ht="15.75" customHeight="1">
      <c r="H29" s="57"/>
      <c r="I29" s="179" t="s">
        <v>117</v>
      </c>
      <c r="J29" s="179"/>
      <c r="K29" s="179"/>
      <c r="L29" s="179"/>
    </row>
    <row r="30" spans="1:43" ht="15.75" customHeight="1">
      <c r="H30" s="57"/>
      <c r="I30" s="26"/>
      <c r="J30" s="27" t="s">
        <v>118</v>
      </c>
      <c r="K30" s="27"/>
      <c r="L30" s="27"/>
    </row>
    <row r="31" spans="1:43" ht="39" customHeight="1">
      <c r="H31" s="57"/>
      <c r="I31" s="28"/>
      <c r="J31" s="27" t="s">
        <v>119</v>
      </c>
      <c r="K31" s="27"/>
      <c r="L31" s="27"/>
    </row>
    <row r="32" spans="1:43" ht="30" customHeight="1">
      <c r="H32" s="57"/>
      <c r="I32" s="29"/>
      <c r="J32" s="27" t="s">
        <v>120</v>
      </c>
      <c r="K32" s="27"/>
      <c r="L32" s="27"/>
    </row>
    <row r="33" spans="2:13" ht="30" customHeight="1">
      <c r="H33" s="57"/>
      <c r="I33" s="27"/>
      <c r="J33" s="27"/>
      <c r="K33" s="27"/>
      <c r="L33" s="27"/>
    </row>
    <row r="34" spans="2:13" ht="30" customHeight="1">
      <c r="B34" s="180" t="s">
        <v>121</v>
      </c>
      <c r="C34" s="180"/>
      <c r="D34" s="180"/>
      <c r="E34" s="180"/>
      <c r="F34" s="180"/>
      <c r="G34" s="180"/>
      <c r="H34" s="180"/>
      <c r="I34" s="180"/>
      <c r="J34" s="180"/>
      <c r="K34" s="180"/>
      <c r="L34" s="180"/>
      <c r="M34" s="181"/>
    </row>
    <row r="35" spans="2:13" ht="30" customHeight="1">
      <c r="B35" s="182" t="s">
        <v>122</v>
      </c>
      <c r="C35" s="182"/>
      <c r="D35" s="182"/>
      <c r="E35" s="182"/>
      <c r="F35" s="182"/>
      <c r="G35" s="183"/>
      <c r="H35" s="184" t="s">
        <v>123</v>
      </c>
      <c r="I35" s="182"/>
      <c r="J35" s="182"/>
      <c r="K35" s="182"/>
      <c r="L35" s="182"/>
      <c r="M35" s="183"/>
    </row>
    <row r="36" spans="2:13" ht="30" customHeight="1">
      <c r="B36" s="173"/>
      <c r="C36" s="174"/>
      <c r="D36" s="174"/>
      <c r="E36" s="174"/>
      <c r="F36" s="174"/>
      <c r="G36" s="175"/>
      <c r="H36" s="173"/>
      <c r="I36" s="174"/>
      <c r="J36" s="174"/>
      <c r="K36" s="174"/>
      <c r="L36" s="174"/>
      <c r="M36" s="175"/>
    </row>
    <row r="37" spans="2:13" ht="30" customHeight="1">
      <c r="B37" s="176"/>
      <c r="C37" s="177"/>
      <c r="D37" s="177"/>
      <c r="E37" s="177"/>
      <c r="F37" s="177"/>
      <c r="G37" s="178"/>
      <c r="H37" s="176"/>
      <c r="I37" s="177"/>
      <c r="J37" s="177"/>
      <c r="K37" s="177"/>
      <c r="L37" s="177"/>
      <c r="M37" s="178"/>
    </row>
  </sheetData>
  <mergeCells count="71">
    <mergeCell ref="AE25:AE26"/>
    <mergeCell ref="I29:L29"/>
    <mergeCell ref="B34:M34"/>
    <mergeCell ref="B35:G35"/>
    <mergeCell ref="H35:M35"/>
    <mergeCell ref="B36:G37"/>
    <mergeCell ref="H36:M37"/>
    <mergeCell ref="G22:G23"/>
    <mergeCell ref="AE22:AE23"/>
    <mergeCell ref="A24:AE24"/>
    <mergeCell ref="A25:A26"/>
    <mergeCell ref="B25:B26"/>
    <mergeCell ref="C25:C26"/>
    <mergeCell ref="D25:D26"/>
    <mergeCell ref="E25:E26"/>
    <mergeCell ref="F25:F26"/>
    <mergeCell ref="G25:G26"/>
    <mergeCell ref="A22:A23"/>
    <mergeCell ref="B22:B23"/>
    <mergeCell ref="C22:C23"/>
    <mergeCell ref="D22:D23"/>
    <mergeCell ref="E22:E23"/>
    <mergeCell ref="F22:F23"/>
    <mergeCell ref="A18:AE18"/>
    <mergeCell ref="A19:A20"/>
    <mergeCell ref="B19:B20"/>
    <mergeCell ref="C19:C20"/>
    <mergeCell ref="D19:D20"/>
    <mergeCell ref="E19:E20"/>
    <mergeCell ref="F19:F20"/>
    <mergeCell ref="G19:G20"/>
    <mergeCell ref="AE19:AE20"/>
    <mergeCell ref="A15:AE15"/>
    <mergeCell ref="A16:A17"/>
    <mergeCell ref="B16:B17"/>
    <mergeCell ref="C16:C17"/>
    <mergeCell ref="D16:D17"/>
    <mergeCell ref="E16:E17"/>
    <mergeCell ref="F16:F17"/>
    <mergeCell ref="G16:G17"/>
    <mergeCell ref="AE16:AE17"/>
    <mergeCell ref="A10:A11"/>
    <mergeCell ref="B10:B11"/>
    <mergeCell ref="C10:C11"/>
    <mergeCell ref="D10:D11"/>
    <mergeCell ref="E10:E11"/>
    <mergeCell ref="A12:AE12"/>
    <mergeCell ref="A13:A14"/>
    <mergeCell ref="B13:B14"/>
    <mergeCell ref="C13:C14"/>
    <mergeCell ref="D13:D14"/>
    <mergeCell ref="E13:E14"/>
    <mergeCell ref="F13:F14"/>
    <mergeCell ref="G13:G14"/>
    <mergeCell ref="AE13:AE14"/>
    <mergeCell ref="AE10:AE11"/>
    <mergeCell ref="F10:F11"/>
    <mergeCell ref="AE6:AE9"/>
    <mergeCell ref="B7:D7"/>
    <mergeCell ref="A1:AE1"/>
    <mergeCell ref="F2:G2"/>
    <mergeCell ref="A4:AE4"/>
    <mergeCell ref="A5:AE5"/>
    <mergeCell ref="E7:H7"/>
    <mergeCell ref="I7:X7"/>
    <mergeCell ref="B8:X8"/>
    <mergeCell ref="A6:A9"/>
    <mergeCell ref="B6:H6"/>
    <mergeCell ref="I6:X6"/>
    <mergeCell ref="X2:AE2"/>
    <mergeCell ref="G10:G11"/>
  </mergeCells>
  <conditionalFormatting sqref="I21:AD21">
    <cfRule type="colorScale" priority="647">
      <colorScale>
        <cfvo type="min"/>
        <cfvo type="percentile" val="50"/>
        <cfvo type="max"/>
        <color rgb="FFE98BD7"/>
        <color rgb="FFD5007F"/>
        <color rgb="FF950054"/>
      </colorScale>
    </cfRule>
  </conditionalFormatting>
  <conditionalFormatting sqref="AE10">
    <cfRule type="cellIs" dxfId="1156" priority="15" operator="greaterThan">
      <formula>95%</formula>
    </cfRule>
    <cfRule type="cellIs" dxfId="1155" priority="16" operator="greaterThanOrEqual">
      <formula>90%</formula>
    </cfRule>
    <cfRule type="cellIs" dxfId="1154" priority="17" operator="lessThan">
      <formula>89.99%</formula>
    </cfRule>
  </conditionalFormatting>
  <conditionalFormatting sqref="AE13">
    <cfRule type="cellIs" dxfId="1153" priority="12" operator="greaterThan">
      <formula>95%</formula>
    </cfRule>
    <cfRule type="cellIs" dxfId="1152" priority="13" operator="greaterThanOrEqual">
      <formula>90%</formula>
    </cfRule>
    <cfRule type="cellIs" dxfId="1151" priority="14" operator="lessThan">
      <formula>89.99%</formula>
    </cfRule>
  </conditionalFormatting>
  <conditionalFormatting sqref="AE16">
    <cfRule type="cellIs" dxfId="1150" priority="9" operator="greaterThan">
      <formula>95%</formula>
    </cfRule>
    <cfRule type="cellIs" dxfId="1149" priority="10" operator="greaterThanOrEqual">
      <formula>90%</formula>
    </cfRule>
    <cfRule type="cellIs" dxfId="1148" priority="11" operator="lessThan">
      <formula>89.99%</formula>
    </cfRule>
  </conditionalFormatting>
  <conditionalFormatting sqref="AE19">
    <cfRule type="cellIs" dxfId="1147" priority="6" operator="greaterThan">
      <formula>95%</formula>
    </cfRule>
    <cfRule type="cellIs" dxfId="1146" priority="7" operator="greaterThanOrEqual">
      <formula>90%</formula>
    </cfRule>
    <cfRule type="cellIs" dxfId="1145" priority="8" operator="lessThan">
      <formula>89.99%</formula>
    </cfRule>
  </conditionalFormatting>
  <conditionalFormatting sqref="AE22">
    <cfRule type="cellIs" dxfId="1144" priority="1" operator="greaterThanOrEqual">
      <formula>100%</formula>
    </cfRule>
    <cfRule type="cellIs" dxfId="1143" priority="2" operator="lessThan">
      <formula>99.99%</formula>
    </cfRule>
  </conditionalFormatting>
  <conditionalFormatting sqref="AE25">
    <cfRule type="cellIs" dxfId="1142" priority="3" operator="greaterThan">
      <formula>95%</formula>
    </cfRule>
    <cfRule type="cellIs" dxfId="1141" priority="4" operator="greaterThanOrEqual">
      <formula>90%</formula>
    </cfRule>
    <cfRule type="cellIs" dxfId="1140" priority="5" operator="lessThan">
      <formula>89.99%</formula>
    </cfRule>
  </conditionalFormatting>
  <dataValidations disablePrompts="1" count="1">
    <dataValidation showDropDown="1" showInputMessage="1" showErrorMessage="1" sqref="C21 G19:G23 G10:G11 G16:G17 G13:G14 G25:G26" xr:uid="{8782EF62-F32E-4CAA-AD10-7F7E7FBEBD00}"/>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0000"/>
  </sheetPr>
  <dimension ref="A1:AQ37"/>
  <sheetViews>
    <sheetView showGridLines="0" topLeftCell="N17" zoomScale="70" zoomScaleNormal="70" workbookViewId="0">
      <selection activeCell="I26" sqref="I26"/>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0" width="10.7109375" style="1" customWidth="1"/>
    <col min="31" max="31" width="22.7109375" style="1" customWidth="1"/>
    <col min="32" max="16384" width="11.42578125" style="1"/>
  </cols>
  <sheetData>
    <row r="1" spans="1:43" ht="40.5" customHeight="1">
      <c r="A1" s="148" t="str">
        <f>'PANEL DE CONTROL DISTRITAL'!A1:Q1</f>
        <v>INSTITUTO NACIONAL ELECTORAL
SISTEMA DE GESTIÓN DE LA CALIDAD
ESTADO DE MÉXICO</v>
      </c>
      <c r="B1" s="148"/>
      <c r="C1" s="148"/>
      <c r="D1" s="148"/>
      <c r="E1" s="148"/>
      <c r="F1" s="148"/>
      <c r="G1" s="148"/>
      <c r="H1" s="148"/>
      <c r="I1" s="148"/>
      <c r="J1" s="148"/>
      <c r="K1" s="148"/>
      <c r="L1" s="148"/>
      <c r="M1" s="148"/>
      <c r="N1" s="148"/>
      <c r="O1" s="148"/>
      <c r="P1" s="148"/>
      <c r="Q1" s="148"/>
      <c r="R1" s="148"/>
      <c r="S1" s="148"/>
      <c r="T1" s="148"/>
      <c r="U1" s="148"/>
      <c r="V1" s="148"/>
      <c r="W1" s="148"/>
      <c r="X1" s="148"/>
      <c r="Y1" s="148"/>
      <c r="Z1" s="148"/>
      <c r="AA1" s="148"/>
      <c r="AB1" s="148"/>
      <c r="AC1" s="148"/>
      <c r="AD1" s="148"/>
      <c r="AE1" s="148"/>
    </row>
    <row r="2" spans="1:43" ht="33.75" customHeight="1">
      <c r="A2" s="11"/>
      <c r="B2" s="11"/>
      <c r="C2" s="11"/>
      <c r="D2" s="9" t="s">
        <v>89</v>
      </c>
      <c r="E2" s="9">
        <v>4</v>
      </c>
      <c r="F2" s="149" t="s">
        <v>90</v>
      </c>
      <c r="G2" s="149"/>
      <c r="H2" s="20">
        <v>150451</v>
      </c>
      <c r="I2" s="19"/>
      <c r="J2" s="19"/>
      <c r="K2" s="19"/>
      <c r="L2" s="19"/>
      <c r="M2" s="19"/>
      <c r="N2" s="19"/>
      <c r="O2" s="19"/>
      <c r="P2" s="19"/>
      <c r="Q2" s="19"/>
      <c r="R2" s="19"/>
      <c r="S2" s="19"/>
      <c r="T2" s="19"/>
      <c r="U2" s="19"/>
      <c r="V2" s="19"/>
      <c r="W2" s="58"/>
      <c r="X2" s="150" t="str">
        <f>'PANEL DE CONTROL DISTRITAL'!M2</f>
        <v>Fecha de corte: 22/01/2024</v>
      </c>
      <c r="Y2" s="150"/>
      <c r="Z2" s="150"/>
      <c r="AA2" s="150"/>
      <c r="AB2" s="150"/>
      <c r="AC2" s="150"/>
      <c r="AD2" s="150"/>
      <c r="AE2" s="150"/>
      <c r="AF2" s="15"/>
    </row>
    <row r="3" spans="1:43" ht="11.25" customHeight="1">
      <c r="A3" s="11"/>
      <c r="B3" s="6"/>
      <c r="C3" s="6"/>
      <c r="D3" s="6"/>
      <c r="E3" s="6"/>
      <c r="F3" s="6"/>
      <c r="G3" s="6"/>
      <c r="H3" s="6"/>
      <c r="I3" s="6"/>
      <c r="J3" s="6"/>
      <c r="K3" s="6"/>
      <c r="L3" s="6"/>
      <c r="M3" s="6"/>
      <c r="N3" s="6"/>
      <c r="O3" s="6"/>
      <c r="P3" s="6"/>
      <c r="Q3" s="6"/>
      <c r="R3" s="6"/>
      <c r="S3" s="6"/>
      <c r="T3" s="6"/>
      <c r="U3" s="6"/>
      <c r="V3" s="6"/>
      <c r="W3" s="6"/>
      <c r="X3" s="6"/>
      <c r="Y3" s="6"/>
      <c r="Z3" s="6"/>
      <c r="AA3" s="6"/>
      <c r="AB3" s="6"/>
      <c r="AC3" s="6"/>
      <c r="AD3" s="6"/>
    </row>
    <row r="4" spans="1:43" ht="30" customHeight="1">
      <c r="A4" s="154" t="s">
        <v>91</v>
      </c>
      <c r="B4" s="155"/>
      <c r="C4" s="155"/>
      <c r="D4" s="155"/>
      <c r="E4" s="155"/>
      <c r="F4" s="155"/>
      <c r="G4" s="155"/>
      <c r="H4" s="155"/>
      <c r="I4" s="155"/>
      <c r="J4" s="155"/>
      <c r="K4" s="155"/>
      <c r="L4" s="155"/>
      <c r="M4" s="155"/>
      <c r="N4" s="155"/>
      <c r="O4" s="155"/>
      <c r="P4" s="155"/>
      <c r="Q4" s="155"/>
      <c r="R4" s="155"/>
      <c r="S4" s="155"/>
      <c r="T4" s="155"/>
      <c r="U4" s="155"/>
      <c r="V4" s="155"/>
      <c r="W4" s="155"/>
      <c r="X4" s="155"/>
      <c r="Y4" s="155"/>
      <c r="Z4" s="155"/>
      <c r="AA4" s="155"/>
      <c r="AB4" s="155"/>
      <c r="AC4" s="155"/>
      <c r="AD4" s="155"/>
      <c r="AE4" s="156"/>
      <c r="AG4" s="18"/>
    </row>
    <row r="5" spans="1:43" ht="5.25" customHeight="1">
      <c r="A5" s="157"/>
      <c r="B5" s="158"/>
      <c r="C5" s="158"/>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9"/>
    </row>
    <row r="6" spans="1:43" ht="18" customHeight="1">
      <c r="A6" s="151" t="str">
        <f>'PANEL DE CONTROL DISTRITAL'!A6</f>
        <v>Número</v>
      </c>
      <c r="B6" s="152" t="str">
        <f>'PANEL DE CONTROL DISTRITAL'!B6</f>
        <v xml:space="preserve">PROCESOS SUSTANTIVOS E INDICADORES </v>
      </c>
      <c r="C6" s="152"/>
      <c r="D6" s="152"/>
      <c r="E6" s="152"/>
      <c r="F6" s="152"/>
      <c r="G6" s="152"/>
      <c r="H6" s="152"/>
      <c r="I6" s="160" t="s">
        <v>92</v>
      </c>
      <c r="J6" s="161"/>
      <c r="K6" s="161"/>
      <c r="L6" s="161"/>
      <c r="M6" s="161"/>
      <c r="N6" s="161"/>
      <c r="O6" s="161"/>
      <c r="P6" s="161"/>
      <c r="Q6" s="161"/>
      <c r="R6" s="161"/>
      <c r="S6" s="161"/>
      <c r="T6" s="161"/>
      <c r="U6" s="161"/>
      <c r="V6" s="161"/>
      <c r="W6" s="161"/>
      <c r="X6" s="161"/>
      <c r="Y6" s="85"/>
      <c r="Z6" s="85"/>
      <c r="AA6" s="85"/>
      <c r="AB6" s="85"/>
      <c r="AC6" s="85"/>
      <c r="AD6" s="85"/>
      <c r="AE6" s="153" t="s">
        <v>93</v>
      </c>
    </row>
    <row r="7" spans="1:43" ht="17.25" customHeight="1">
      <c r="A7" s="151"/>
      <c r="B7" s="152" t="str">
        <f>'PANEL DE CONTROL DISTRITAL'!B7</f>
        <v>DESCRIPCIÓN</v>
      </c>
      <c r="C7" s="152"/>
      <c r="D7" s="152"/>
      <c r="E7" s="152" t="str">
        <f>'PANEL DE CONTROL DISTRITAL'!E7</f>
        <v>MEDICIÓN</v>
      </c>
      <c r="F7" s="152"/>
      <c r="G7" s="152"/>
      <c r="H7" s="152"/>
      <c r="I7" s="162" t="str">
        <f>'PANEL DE CONTROL DISTRITAL'!A5</f>
        <v>CAMPAÑA ANUAL INTENSA 2023</v>
      </c>
      <c r="J7" s="163"/>
      <c r="K7" s="163"/>
      <c r="L7" s="163"/>
      <c r="M7" s="163"/>
      <c r="N7" s="163"/>
      <c r="O7" s="163"/>
      <c r="P7" s="163"/>
      <c r="Q7" s="163"/>
      <c r="R7" s="163"/>
      <c r="S7" s="163"/>
      <c r="T7" s="163"/>
      <c r="U7" s="163"/>
      <c r="V7" s="163"/>
      <c r="W7" s="163"/>
      <c r="X7" s="163"/>
      <c r="Y7" s="86"/>
      <c r="Z7" s="86"/>
      <c r="AA7" s="86"/>
      <c r="AB7" s="86"/>
      <c r="AC7" s="86"/>
      <c r="AD7" s="86"/>
      <c r="AE7" s="153"/>
    </row>
    <row r="8" spans="1:43" ht="5.25" customHeight="1">
      <c r="A8" s="151"/>
      <c r="B8" s="164"/>
      <c r="C8" s="165"/>
      <c r="D8" s="165"/>
      <c r="E8" s="165"/>
      <c r="F8" s="165"/>
      <c r="G8" s="165"/>
      <c r="H8" s="165"/>
      <c r="I8" s="165"/>
      <c r="J8" s="165"/>
      <c r="K8" s="165"/>
      <c r="L8" s="165"/>
      <c r="M8" s="165"/>
      <c r="N8" s="165"/>
      <c r="O8" s="165"/>
      <c r="P8" s="165"/>
      <c r="Q8" s="165"/>
      <c r="R8" s="165"/>
      <c r="S8" s="165"/>
      <c r="T8" s="165"/>
      <c r="U8" s="165"/>
      <c r="V8" s="165"/>
      <c r="W8" s="165"/>
      <c r="X8" s="165"/>
      <c r="Y8" s="87"/>
      <c r="Z8" s="87"/>
      <c r="AA8" s="87"/>
      <c r="AB8" s="87"/>
      <c r="AC8" s="87"/>
      <c r="AD8" s="87"/>
      <c r="AE8" s="153"/>
    </row>
    <row r="9" spans="1:43" s="2" customFormat="1" ht="29.25" customHeight="1" thickTop="1" thickBot="1">
      <c r="A9" s="151"/>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42" t="str">
        <f>'PANEL DE CONTROL DISTRITAL'!H8</f>
        <v>Nominativo</v>
      </c>
      <c r="I9" s="31" t="str">
        <f>'150151'!I9</f>
        <v>2023-37</v>
      </c>
      <c r="J9" s="31" t="str">
        <f>'150151'!J9</f>
        <v>2023-38</v>
      </c>
      <c r="K9" s="31" t="str">
        <f>'150151'!K9</f>
        <v>2023-39</v>
      </c>
      <c r="L9" s="31" t="str">
        <f>'150151'!L9</f>
        <v>2023-40</v>
      </c>
      <c r="M9" s="31" t="str">
        <f>'150151'!M9</f>
        <v>2023-41</v>
      </c>
      <c r="N9" s="31" t="str">
        <f>'150151'!N9</f>
        <v>2023-42</v>
      </c>
      <c r="O9" s="31" t="str">
        <f>'150151'!O9</f>
        <v>2023-43</v>
      </c>
      <c r="P9" s="31" t="str">
        <f>'150151'!P9</f>
        <v>2023-44</v>
      </c>
      <c r="Q9" s="31" t="str">
        <f>'150151'!Q9</f>
        <v>2023-45</v>
      </c>
      <c r="R9" s="31" t="str">
        <f>'150151'!R9</f>
        <v>2023-46</v>
      </c>
      <c r="S9" s="31" t="str">
        <f>'150151'!S9</f>
        <v>2023-47</v>
      </c>
      <c r="T9" s="31" t="str">
        <f>'150151'!T9</f>
        <v>2023-48</v>
      </c>
      <c r="U9" s="31" t="str">
        <f>'150151'!U9</f>
        <v>2023-49</v>
      </c>
      <c r="V9" s="31" t="str">
        <f>'150151'!V9</f>
        <v>2023-50</v>
      </c>
      <c r="W9" s="31" t="str">
        <f>'150151'!W9</f>
        <v>2023-51</v>
      </c>
      <c r="X9" s="31" t="str">
        <f>'150151'!X9</f>
        <v>2023-52</v>
      </c>
      <c r="Y9" s="31" t="s">
        <v>110</v>
      </c>
      <c r="Z9" s="31" t="s">
        <v>111</v>
      </c>
      <c r="AA9" s="31" t="s">
        <v>112</v>
      </c>
      <c r="AB9" s="31" t="s">
        <v>113</v>
      </c>
      <c r="AC9" s="31" t="s">
        <v>114</v>
      </c>
      <c r="AD9" s="31" t="s">
        <v>115</v>
      </c>
      <c r="AE9" s="153"/>
    </row>
    <row r="10" spans="1:43" s="2" customFormat="1" ht="50.1" customHeight="1" thickTop="1" thickBot="1">
      <c r="A10" s="167">
        <f>'PANEL DE CONTROL DISTRITAL'!A9</f>
        <v>1</v>
      </c>
      <c r="B10" s="169" t="str">
        <f>'PANEL DE CONTROL DISTRITAL'!B9</f>
        <v>ENTREVISTA</v>
      </c>
      <c r="C10" s="166" t="str">
        <f>'PANEL DE CONTROL DISTRITAL'!C9</f>
        <v xml:space="preserve"> Auxiliar de Atención Ciudadana</v>
      </c>
      <c r="D10" s="170" t="str">
        <f>'PANEL DE CONTROL DISTRITAL'!D9</f>
        <v>Efectividad de la entrevista =</v>
      </c>
      <c r="E10" s="166" t="str">
        <f>'PANEL DE CONTROL DISTRITAL'!E9</f>
        <v>(Número de trámites aplicados / (Número de fichas requisitadas - Notificaciones de improcedencia de trámite)) x 100</v>
      </c>
      <c r="F10" s="171" t="str">
        <f>'PANEL DE CONTROL DISTRITAL'!F9</f>
        <v>Semanal (remesa)</v>
      </c>
      <c r="G10" s="172">
        <f>'PANEL DE CONTROL DISTRITAL'!G9</f>
        <v>0.9</v>
      </c>
      <c r="H10" s="25" t="str">
        <f>'PANEL DE CONTROL DISTRITAL'!H9</f>
        <v>Número de trámites aplicados</v>
      </c>
      <c r="I10" s="23">
        <v>161</v>
      </c>
      <c r="J10" s="23">
        <v>839</v>
      </c>
      <c r="K10" s="23">
        <v>759</v>
      </c>
      <c r="L10" s="23">
        <v>874</v>
      </c>
      <c r="M10" s="23">
        <v>911</v>
      </c>
      <c r="N10" s="23">
        <v>928</v>
      </c>
      <c r="O10" s="23">
        <v>902</v>
      </c>
      <c r="P10" s="23">
        <v>978</v>
      </c>
      <c r="Q10" s="23">
        <v>941</v>
      </c>
      <c r="R10" s="23">
        <v>681</v>
      </c>
      <c r="S10" s="23">
        <v>1096</v>
      </c>
      <c r="T10" s="23">
        <v>1136</v>
      </c>
      <c r="U10" s="23">
        <v>968</v>
      </c>
      <c r="V10" s="23">
        <v>1319</v>
      </c>
      <c r="W10" s="23">
        <v>1270</v>
      </c>
      <c r="X10" s="23">
        <v>1226</v>
      </c>
      <c r="Y10" s="23">
        <v>1310</v>
      </c>
      <c r="Z10" s="23">
        <v>1137</v>
      </c>
      <c r="AA10" s="23">
        <v>1430</v>
      </c>
      <c r="AB10" s="23">
        <v>1734</v>
      </c>
      <c r="AC10" s="23">
        <v>1886</v>
      </c>
      <c r="AD10" s="23">
        <v>1064</v>
      </c>
      <c r="AE10" s="168">
        <f>IFERROR(SUM(I10:AD10)/SUM(I11:AD11),0)</f>
        <v>0.99724751217446539</v>
      </c>
    </row>
    <row r="11" spans="1:43" s="2" customFormat="1" ht="50.1" customHeight="1" thickTop="1" thickBot="1">
      <c r="A11" s="167"/>
      <c r="B11" s="169"/>
      <c r="C11" s="166"/>
      <c r="D11" s="170"/>
      <c r="E11" s="166"/>
      <c r="F11" s="171"/>
      <c r="G11" s="172"/>
      <c r="H11" s="25" t="str">
        <f>'PANEL DE CONTROL DISTRITAL'!H10</f>
        <v>Número de fichas requisitadas - Notificaciones de improcedencia de trámite</v>
      </c>
      <c r="I11" s="43">
        <v>161</v>
      </c>
      <c r="J11" s="43">
        <v>844</v>
      </c>
      <c r="K11" s="43">
        <v>763</v>
      </c>
      <c r="L11" s="43">
        <v>882</v>
      </c>
      <c r="M11" s="43">
        <v>913</v>
      </c>
      <c r="N11" s="43">
        <v>931</v>
      </c>
      <c r="O11" s="43">
        <v>911</v>
      </c>
      <c r="P11" s="43">
        <v>980</v>
      </c>
      <c r="Q11" s="43">
        <v>943</v>
      </c>
      <c r="R11" s="43">
        <v>681</v>
      </c>
      <c r="S11" s="43">
        <v>1099</v>
      </c>
      <c r="T11" s="43">
        <v>1139</v>
      </c>
      <c r="U11" s="43">
        <v>970</v>
      </c>
      <c r="V11" s="43">
        <v>1323</v>
      </c>
      <c r="W11" s="43">
        <v>1270</v>
      </c>
      <c r="X11" s="43">
        <v>1229</v>
      </c>
      <c r="Y11" s="43">
        <v>1311</v>
      </c>
      <c r="Z11" s="43">
        <v>1140</v>
      </c>
      <c r="AA11" s="43">
        <v>1439</v>
      </c>
      <c r="AB11" s="43">
        <v>1735</v>
      </c>
      <c r="AC11" s="43">
        <v>1887</v>
      </c>
      <c r="AD11" s="43">
        <v>1064</v>
      </c>
      <c r="AE11" s="168"/>
    </row>
    <row r="12" spans="1:43" s="45" customFormat="1" ht="8.1" customHeight="1" thickTop="1" thickBot="1">
      <c r="A12" s="167"/>
      <c r="B12" s="167"/>
      <c r="C12" s="167"/>
      <c r="D12" s="167"/>
      <c r="E12" s="167"/>
      <c r="F12" s="167"/>
      <c r="G12" s="167"/>
      <c r="H12" s="167"/>
      <c r="I12" s="167"/>
      <c r="J12" s="167"/>
      <c r="K12" s="167"/>
      <c r="L12" s="167"/>
      <c r="M12" s="167"/>
      <c r="N12" s="167"/>
      <c r="O12" s="167"/>
      <c r="P12" s="167"/>
      <c r="Q12" s="167"/>
      <c r="R12" s="167"/>
      <c r="S12" s="167"/>
      <c r="T12" s="167"/>
      <c r="U12" s="167"/>
      <c r="V12" s="167"/>
      <c r="W12" s="167"/>
      <c r="X12" s="167"/>
      <c r="Y12" s="167"/>
      <c r="Z12" s="167"/>
      <c r="AA12" s="167"/>
      <c r="AB12" s="167"/>
      <c r="AC12" s="167"/>
      <c r="AD12" s="167"/>
      <c r="AE12" s="167"/>
      <c r="AF12" s="44"/>
      <c r="AG12" s="44"/>
      <c r="AH12" s="44"/>
      <c r="AI12" s="44"/>
      <c r="AJ12" s="44"/>
      <c r="AK12" s="44"/>
      <c r="AL12" s="44"/>
      <c r="AM12" s="44"/>
      <c r="AN12" s="44"/>
      <c r="AO12" s="44"/>
      <c r="AP12" s="44"/>
      <c r="AQ12" s="44"/>
    </row>
    <row r="13" spans="1:43" s="3" customFormat="1" ht="50.1" customHeight="1" thickTop="1" thickBot="1">
      <c r="A13" s="167">
        <f>'PANEL DE CONTROL DISTRITAL'!A12</f>
        <v>2</v>
      </c>
      <c r="B13" s="169" t="str">
        <f>'PANEL DE CONTROL DISTRITAL'!B12</f>
        <v>TRÁMITE</v>
      </c>
      <c r="C13" s="166" t="str">
        <f>'PANEL DE CONTROL DISTRITAL'!C12</f>
        <v>Operador de Equipo Tecnológico</v>
      </c>
      <c r="D13" s="170" t="str">
        <f>'PANEL DE CONTROL DISTRITAL'!D12</f>
        <v>Trámites exitosos efectivos=</v>
      </c>
      <c r="E13" s="166" t="str">
        <f>'PANEL DE CONTROL DISTRITAL'!E12</f>
        <v>(Número de trámites exitosos / Número de trámites aplicados) x 100</v>
      </c>
      <c r="F13" s="171" t="str">
        <f>'PANEL DE CONTROL DISTRITAL'!F12</f>
        <v>Semanal (remesa)</v>
      </c>
      <c r="G13" s="172">
        <f>'PANEL DE CONTROL DISTRITAL'!G12</f>
        <v>0.9</v>
      </c>
      <c r="H13" s="25" t="str">
        <f>'PANEL DE CONTROL DISTRITAL'!H12</f>
        <v>Número de trámites exitosos</v>
      </c>
      <c r="I13" s="23">
        <v>161</v>
      </c>
      <c r="J13" s="23">
        <v>839</v>
      </c>
      <c r="K13" s="23">
        <v>759</v>
      </c>
      <c r="L13" s="23">
        <v>872</v>
      </c>
      <c r="M13" s="23">
        <v>910</v>
      </c>
      <c r="N13" s="23">
        <v>925</v>
      </c>
      <c r="O13" s="23">
        <v>901</v>
      </c>
      <c r="P13" s="23">
        <v>977</v>
      </c>
      <c r="Q13" s="23">
        <v>940</v>
      </c>
      <c r="R13" s="23">
        <v>681</v>
      </c>
      <c r="S13" s="23">
        <v>1095</v>
      </c>
      <c r="T13" s="23">
        <v>1135</v>
      </c>
      <c r="U13" s="23">
        <v>967</v>
      </c>
      <c r="V13" s="23">
        <v>1316</v>
      </c>
      <c r="W13" s="23">
        <v>1269</v>
      </c>
      <c r="X13" s="23">
        <v>1223</v>
      </c>
      <c r="Y13" s="23">
        <v>1308</v>
      </c>
      <c r="Z13" s="23">
        <v>1137</v>
      </c>
      <c r="AA13" s="23">
        <v>1429</v>
      </c>
      <c r="AB13" s="23">
        <v>1734</v>
      </c>
      <c r="AC13" s="23">
        <v>1878</v>
      </c>
      <c r="AD13" s="23">
        <v>1059</v>
      </c>
      <c r="AE13" s="168">
        <f>IFERROR(SUM(I13:AD13)/SUM(I14:AD14),0)</f>
        <v>0.99851380042462845</v>
      </c>
    </row>
    <row r="14" spans="1:43" s="3" customFormat="1" ht="50.1" customHeight="1" thickTop="1" thickBot="1">
      <c r="A14" s="167"/>
      <c r="B14" s="169"/>
      <c r="C14" s="166"/>
      <c r="D14" s="170"/>
      <c r="E14" s="166"/>
      <c r="F14" s="171"/>
      <c r="G14" s="172"/>
      <c r="H14" s="25" t="str">
        <f>'PANEL DE CONTROL DISTRITAL'!H13</f>
        <v>Número de trámites aplicados</v>
      </c>
      <c r="I14" s="43">
        <v>161</v>
      </c>
      <c r="J14" s="43">
        <v>839</v>
      </c>
      <c r="K14" s="43">
        <v>759</v>
      </c>
      <c r="L14" s="43">
        <v>874</v>
      </c>
      <c r="M14" s="43">
        <v>911</v>
      </c>
      <c r="N14" s="43">
        <v>928</v>
      </c>
      <c r="O14" s="43">
        <v>902</v>
      </c>
      <c r="P14" s="43">
        <v>978</v>
      </c>
      <c r="Q14" s="43">
        <v>941</v>
      </c>
      <c r="R14" s="43">
        <v>681</v>
      </c>
      <c r="S14" s="43">
        <v>1096</v>
      </c>
      <c r="T14" s="43">
        <v>1136</v>
      </c>
      <c r="U14" s="43">
        <v>968</v>
      </c>
      <c r="V14" s="43">
        <v>1319</v>
      </c>
      <c r="W14" s="43">
        <v>1270</v>
      </c>
      <c r="X14" s="43">
        <v>1226</v>
      </c>
      <c r="Y14" s="43">
        <v>1310</v>
      </c>
      <c r="Z14" s="43">
        <v>1137</v>
      </c>
      <c r="AA14" s="43">
        <v>1430</v>
      </c>
      <c r="AB14" s="43">
        <v>1734</v>
      </c>
      <c r="AC14" s="43">
        <v>1886</v>
      </c>
      <c r="AD14" s="43">
        <v>1064</v>
      </c>
      <c r="AE14" s="168"/>
    </row>
    <row r="15" spans="1:43" s="45" customFormat="1" ht="8.1" customHeight="1" thickTop="1" thickBot="1">
      <c r="A15" s="167"/>
      <c r="B15" s="167"/>
      <c r="C15" s="167"/>
      <c r="D15" s="167"/>
      <c r="E15" s="167"/>
      <c r="F15" s="167"/>
      <c r="G15" s="167"/>
      <c r="H15" s="167"/>
      <c r="I15" s="167"/>
      <c r="J15" s="167"/>
      <c r="K15" s="167"/>
      <c r="L15" s="167"/>
      <c r="M15" s="167"/>
      <c r="N15" s="167"/>
      <c r="O15" s="167"/>
      <c r="P15" s="167"/>
      <c r="Q15" s="167"/>
      <c r="R15" s="167"/>
      <c r="S15" s="167"/>
      <c r="T15" s="167"/>
      <c r="U15" s="167"/>
      <c r="V15" s="167"/>
      <c r="W15" s="167"/>
      <c r="X15" s="167"/>
      <c r="Y15" s="167"/>
      <c r="Z15" s="167"/>
      <c r="AA15" s="167"/>
      <c r="AB15" s="167"/>
      <c r="AC15" s="167"/>
      <c r="AD15" s="167"/>
      <c r="AE15" s="167"/>
      <c r="AF15" s="44"/>
      <c r="AG15" s="44"/>
      <c r="AH15" s="44"/>
      <c r="AI15" s="44"/>
      <c r="AJ15" s="44"/>
      <c r="AK15" s="44"/>
      <c r="AL15" s="44"/>
      <c r="AM15" s="44"/>
      <c r="AN15" s="44"/>
      <c r="AO15" s="44"/>
      <c r="AP15" s="44"/>
      <c r="AQ15" s="44"/>
    </row>
    <row r="16" spans="1:43" s="3" customFormat="1" ht="50.1" customHeight="1" thickTop="1" thickBot="1">
      <c r="A16" s="167">
        <f>'PANEL DE CONTROL DISTRITAL'!A15</f>
        <v>3</v>
      </c>
      <c r="B16" s="169" t="str">
        <f>'PANEL DE CONTROL DISTRITAL'!B15</f>
        <v>TRANSFERENCIA</v>
      </c>
      <c r="C16" s="166" t="str">
        <f>'PANEL DE CONTROL DISTRITAL'!C15</f>
        <v>Responsable de Módulo</v>
      </c>
      <c r="D16" s="170" t="str">
        <f>'PANEL DE CONTROL DISTRITAL'!D15</f>
        <v xml:space="preserve">Transacciones exitosas = </v>
      </c>
      <c r="E16" s="166" t="str">
        <f>'PANEL DE CONTROL DISTRITAL'!E15</f>
        <v>(Número de Archivos de Transacción aceptados /Total de Archivos de Transacción procesados) x100</v>
      </c>
      <c r="F16" s="171" t="str">
        <f>'PANEL DE CONTROL DISTRITAL'!F15</f>
        <v>Semanal (remesa)</v>
      </c>
      <c r="G16" s="172">
        <f>'PANEL DE CONTROL DISTRITAL'!G15</f>
        <v>0.9</v>
      </c>
      <c r="H16" s="25" t="str">
        <f>'PANEL DE CONTROL DISTRITAL'!H15</f>
        <v>Número de Archivos de Transacción aceptados</v>
      </c>
      <c r="I16" s="23">
        <v>161</v>
      </c>
      <c r="J16" s="23">
        <v>839</v>
      </c>
      <c r="K16" s="23">
        <v>759</v>
      </c>
      <c r="L16" s="23">
        <v>874</v>
      </c>
      <c r="M16" s="23">
        <v>911</v>
      </c>
      <c r="N16" s="23">
        <v>928</v>
      </c>
      <c r="O16" s="23">
        <v>902</v>
      </c>
      <c r="P16" s="23">
        <v>978</v>
      </c>
      <c r="Q16" s="23">
        <v>941</v>
      </c>
      <c r="R16" s="23">
        <v>681</v>
      </c>
      <c r="S16" s="23">
        <v>1096</v>
      </c>
      <c r="T16" s="23">
        <v>1136</v>
      </c>
      <c r="U16" s="23">
        <v>968</v>
      </c>
      <c r="V16" s="23">
        <v>1319</v>
      </c>
      <c r="W16" s="23">
        <v>1270</v>
      </c>
      <c r="X16" s="23">
        <v>1226</v>
      </c>
      <c r="Y16" s="23">
        <v>1310</v>
      </c>
      <c r="Z16" s="23">
        <v>1137</v>
      </c>
      <c r="AA16" s="23">
        <v>1430</v>
      </c>
      <c r="AB16" s="23">
        <v>1734</v>
      </c>
      <c r="AC16" s="23">
        <v>1886</v>
      </c>
      <c r="AD16" s="23">
        <v>1064</v>
      </c>
      <c r="AE16" s="168">
        <f>IFERROR(SUM(I16:AD16)/SUM(H17:AD17),0)</f>
        <v>1</v>
      </c>
    </row>
    <row r="17" spans="1:43" s="3" customFormat="1" ht="50.1" customHeight="1" thickTop="1" thickBot="1">
      <c r="A17" s="167"/>
      <c r="B17" s="169"/>
      <c r="C17" s="166"/>
      <c r="D17" s="170"/>
      <c r="E17" s="166"/>
      <c r="F17" s="171"/>
      <c r="G17" s="172"/>
      <c r="H17" s="25" t="str">
        <f>'PANEL DE CONTROL DISTRITAL'!H16</f>
        <v>Total de Archivos de Transacción procesados</v>
      </c>
      <c r="I17" s="43">
        <v>161</v>
      </c>
      <c r="J17" s="43">
        <v>839</v>
      </c>
      <c r="K17" s="43">
        <v>759</v>
      </c>
      <c r="L17" s="43">
        <v>874</v>
      </c>
      <c r="M17" s="43">
        <v>911</v>
      </c>
      <c r="N17" s="43">
        <v>928</v>
      </c>
      <c r="O17" s="43">
        <v>902</v>
      </c>
      <c r="P17" s="43">
        <v>978</v>
      </c>
      <c r="Q17" s="43">
        <v>941</v>
      </c>
      <c r="R17" s="43">
        <v>681</v>
      </c>
      <c r="S17" s="43">
        <v>1096</v>
      </c>
      <c r="T17" s="43">
        <v>1136</v>
      </c>
      <c r="U17" s="43">
        <v>968</v>
      </c>
      <c r="V17" s="43">
        <v>1319</v>
      </c>
      <c r="W17" s="43">
        <v>1270</v>
      </c>
      <c r="X17" s="43">
        <v>1226</v>
      </c>
      <c r="Y17" s="43">
        <v>1310</v>
      </c>
      <c r="Z17" s="43">
        <v>1137</v>
      </c>
      <c r="AA17" s="43">
        <v>1430</v>
      </c>
      <c r="AB17" s="43">
        <v>1734</v>
      </c>
      <c r="AC17" s="43">
        <v>1886</v>
      </c>
      <c r="AD17" s="43">
        <v>1064</v>
      </c>
      <c r="AE17" s="168"/>
    </row>
    <row r="18" spans="1:43" s="45" customFormat="1" ht="8.1" customHeight="1" thickTop="1" thickBot="1">
      <c r="A18" s="167"/>
      <c r="B18" s="167"/>
      <c r="C18" s="167"/>
      <c r="D18" s="167"/>
      <c r="E18" s="167"/>
      <c r="F18" s="167"/>
      <c r="G18" s="167"/>
      <c r="H18" s="167"/>
      <c r="I18" s="167"/>
      <c r="J18" s="167"/>
      <c r="K18" s="167"/>
      <c r="L18" s="167"/>
      <c r="M18" s="167"/>
      <c r="N18" s="167"/>
      <c r="O18" s="167"/>
      <c r="P18" s="167"/>
      <c r="Q18" s="167"/>
      <c r="R18" s="167"/>
      <c r="S18" s="167"/>
      <c r="T18" s="167"/>
      <c r="U18" s="167"/>
      <c r="V18" s="167"/>
      <c r="W18" s="167"/>
      <c r="X18" s="167"/>
      <c r="Y18" s="167"/>
      <c r="Z18" s="167"/>
      <c r="AA18" s="167"/>
      <c r="AB18" s="167"/>
      <c r="AC18" s="167"/>
      <c r="AD18" s="167"/>
      <c r="AE18" s="167"/>
      <c r="AF18" s="44"/>
      <c r="AG18" s="44"/>
      <c r="AH18" s="44"/>
      <c r="AI18" s="44"/>
      <c r="AJ18" s="44"/>
      <c r="AK18" s="44"/>
      <c r="AL18" s="44"/>
      <c r="AM18" s="44"/>
      <c r="AN18" s="44"/>
      <c r="AO18" s="44"/>
      <c r="AP18" s="44"/>
      <c r="AQ18" s="44"/>
    </row>
    <row r="19" spans="1:43" s="3" customFormat="1" ht="50.1" customHeight="1" thickTop="1" thickBot="1">
      <c r="A19" s="167">
        <f>'PANEL DE CONTROL DISTRITAL'!A18</f>
        <v>4</v>
      </c>
      <c r="B19" s="169" t="str">
        <f>'PANEL DE CONTROL DISTRITAL'!B18</f>
        <v>CONCILIACIÓN</v>
      </c>
      <c r="C19" s="166" t="str">
        <f>'PANEL DE CONTROL DISTRITAL'!C18</f>
        <v>Responsable de Módulo</v>
      </c>
      <c r="D19" s="170" t="str">
        <f>'PANEL DE CONTROL DISTRITAL'!D18</f>
        <v xml:space="preserve">Credenciales disponibles para entrega = </v>
      </c>
      <c r="E19" s="166" t="str">
        <f>'PANEL DE CONTROL DISTRITAL'!E18</f>
        <v>((Credenciales recibidas - Credenciales inconsistentes) / Credenciales recibidas) x 100</v>
      </c>
      <c r="F19" s="171" t="str">
        <f>'PANEL DE CONTROL DISTRITAL'!F18</f>
        <v>Semanal (remesa)</v>
      </c>
      <c r="G19" s="172">
        <f>'PANEL DE CONTROL DISTRITAL'!G18</f>
        <v>0.9</v>
      </c>
      <c r="H19" s="25" t="str">
        <f>'PANEL DE CONTROL DISTRITAL'!H18</f>
        <v xml:space="preserve">Credenciales Recibidas - Credenciales inconsistentes </v>
      </c>
      <c r="I19" s="23">
        <v>134</v>
      </c>
      <c r="J19" s="23">
        <v>863</v>
      </c>
      <c r="K19" s="23">
        <v>630</v>
      </c>
      <c r="L19" s="23">
        <v>971</v>
      </c>
      <c r="M19" s="23">
        <v>892</v>
      </c>
      <c r="N19" s="23">
        <v>925</v>
      </c>
      <c r="O19" s="23">
        <v>909</v>
      </c>
      <c r="P19" s="23">
        <v>942</v>
      </c>
      <c r="Q19" s="23">
        <v>976</v>
      </c>
      <c r="R19" s="23">
        <v>727</v>
      </c>
      <c r="S19" s="23">
        <v>884</v>
      </c>
      <c r="T19" s="23">
        <v>1122</v>
      </c>
      <c r="U19" s="23">
        <v>1142</v>
      </c>
      <c r="V19" s="23">
        <v>1308</v>
      </c>
      <c r="W19" s="23">
        <v>802</v>
      </c>
      <c r="X19" s="23">
        <v>1695</v>
      </c>
      <c r="Y19" s="23">
        <v>852</v>
      </c>
      <c r="Z19" s="23">
        <v>704</v>
      </c>
      <c r="AA19" s="23">
        <v>903</v>
      </c>
      <c r="AB19" s="23">
        <v>2130</v>
      </c>
      <c r="AC19" s="23">
        <v>1492</v>
      </c>
      <c r="AD19" s="23">
        <v>0</v>
      </c>
      <c r="AE19" s="168">
        <f>IFERROR(SUM(I19:AD19)/SUM(I20:AD20),0)</f>
        <v>1</v>
      </c>
    </row>
    <row r="20" spans="1:43" s="3" customFormat="1" ht="50.1" customHeight="1" thickTop="1" thickBot="1">
      <c r="A20" s="167"/>
      <c r="B20" s="169"/>
      <c r="C20" s="166"/>
      <c r="D20" s="170"/>
      <c r="E20" s="166"/>
      <c r="F20" s="171"/>
      <c r="G20" s="172"/>
      <c r="H20" s="25" t="str">
        <f>'PANEL DE CONTROL DISTRITAL'!H19</f>
        <v>Credenciales recibidas</v>
      </c>
      <c r="I20" s="43">
        <v>134</v>
      </c>
      <c r="J20" s="43">
        <v>863</v>
      </c>
      <c r="K20" s="43">
        <v>630</v>
      </c>
      <c r="L20" s="43">
        <v>971</v>
      </c>
      <c r="M20" s="43">
        <v>892</v>
      </c>
      <c r="N20" s="43">
        <v>925</v>
      </c>
      <c r="O20" s="43">
        <v>909</v>
      </c>
      <c r="P20" s="43">
        <v>942</v>
      </c>
      <c r="Q20" s="43">
        <v>976</v>
      </c>
      <c r="R20" s="43">
        <v>727</v>
      </c>
      <c r="S20" s="43">
        <v>884</v>
      </c>
      <c r="T20" s="43">
        <v>1122</v>
      </c>
      <c r="U20" s="43">
        <v>1142</v>
      </c>
      <c r="V20" s="43">
        <v>1308</v>
      </c>
      <c r="W20" s="43">
        <v>802</v>
      </c>
      <c r="X20" s="43">
        <v>1695</v>
      </c>
      <c r="Y20" s="43">
        <v>852</v>
      </c>
      <c r="Z20" s="43">
        <v>704</v>
      </c>
      <c r="AA20" s="43">
        <v>903</v>
      </c>
      <c r="AB20" s="43">
        <v>2130</v>
      </c>
      <c r="AC20" s="43">
        <v>1492</v>
      </c>
      <c r="AD20" s="43">
        <v>0</v>
      </c>
      <c r="AE20" s="168"/>
    </row>
    <row r="21" spans="1:43" s="45" customFormat="1" ht="8.1" customHeight="1" thickTop="1" thickBot="1">
      <c r="A21" s="46"/>
      <c r="B21" s="47"/>
      <c r="C21" s="48"/>
      <c r="D21" s="49"/>
      <c r="E21" s="48"/>
      <c r="F21" s="50"/>
      <c r="G21" s="51"/>
      <c r="H21" s="52"/>
      <c r="I21" s="53"/>
      <c r="J21" s="53"/>
      <c r="K21" s="53"/>
      <c r="L21" s="53"/>
      <c r="M21" s="53"/>
      <c r="N21" s="53"/>
      <c r="O21" s="53"/>
      <c r="P21" s="53"/>
      <c r="Q21" s="53"/>
      <c r="R21" s="53"/>
      <c r="S21" s="53"/>
      <c r="T21" s="53"/>
      <c r="U21" s="53"/>
      <c r="V21" s="53"/>
      <c r="W21" s="53"/>
      <c r="X21" s="53"/>
      <c r="Y21" s="53"/>
      <c r="Z21" s="53"/>
      <c r="AA21" s="53"/>
      <c r="AB21" s="53"/>
      <c r="AC21" s="53"/>
      <c r="AD21" s="53"/>
      <c r="AE21" s="54"/>
      <c r="AF21" s="44"/>
      <c r="AG21" s="44"/>
      <c r="AH21" s="44"/>
      <c r="AI21" s="44"/>
      <c r="AJ21" s="44"/>
      <c r="AK21" s="44"/>
      <c r="AL21" s="44"/>
      <c r="AM21" s="44"/>
      <c r="AN21" s="44"/>
      <c r="AO21" s="44"/>
      <c r="AP21" s="44"/>
      <c r="AQ21" s="44"/>
    </row>
    <row r="22" spans="1:43" s="3" customFormat="1" ht="50.1" customHeight="1" thickTop="1" thickBot="1">
      <c r="A22" s="167">
        <f>'PANEL DE CONTROL DISTRITAL'!A21</f>
        <v>5</v>
      </c>
      <c r="B22" s="169" t="str">
        <f>'PANEL DE CONTROL DISTRITAL'!B21</f>
        <v>CONCILIACIÓN</v>
      </c>
      <c r="C22" s="166" t="str">
        <f>'PANEL DE CONTROL DISTRITAL'!C21</f>
        <v>Responsable de Módulo</v>
      </c>
      <c r="D22" s="170" t="str">
        <f>'PANEL DE CONTROL DISTRITAL'!D21</f>
        <v xml:space="preserve">Credenciales disponibles para entrega = </v>
      </c>
      <c r="E22" s="166" t="str">
        <f>'PANEL DE CONTROL DISTRITAL'!E21</f>
        <v>(Credenciales en resguardo / Credenciales totales en SIIRFE disponibles para entrega) x 100</v>
      </c>
      <c r="F22" s="171" t="str">
        <f>'PANEL DE CONTROL DISTRITAL'!F21</f>
        <v>Semanal (remesa)</v>
      </c>
      <c r="G22" s="172">
        <f>'PANEL DE CONTROL DISTRITAL'!G21</f>
        <v>1</v>
      </c>
      <c r="H22" s="25" t="str">
        <f>'PANEL DE CONTROL DISTRITAL'!H21</f>
        <v>Credenciales en resguardo</v>
      </c>
      <c r="I22" s="23">
        <v>1631</v>
      </c>
      <c r="J22" s="23">
        <v>1643</v>
      </c>
      <c r="K22" s="23">
        <v>1508</v>
      </c>
      <c r="L22" s="23">
        <v>1574</v>
      </c>
      <c r="M22" s="23">
        <v>1609</v>
      </c>
      <c r="N22" s="23">
        <v>1641</v>
      </c>
      <c r="O22" s="23">
        <v>1677</v>
      </c>
      <c r="P22" s="23">
        <v>1666</v>
      </c>
      <c r="Q22" s="23">
        <v>1723</v>
      </c>
      <c r="R22" s="23">
        <v>1683</v>
      </c>
      <c r="S22" s="23">
        <v>1621</v>
      </c>
      <c r="T22" s="23">
        <v>1815</v>
      </c>
      <c r="U22" s="23">
        <v>1902</v>
      </c>
      <c r="V22" s="23">
        <v>2180</v>
      </c>
      <c r="W22" s="23">
        <v>1781</v>
      </c>
      <c r="X22" s="23">
        <v>2240</v>
      </c>
      <c r="Y22" s="23">
        <v>1807</v>
      </c>
      <c r="Z22" s="23">
        <v>1307</v>
      </c>
      <c r="AA22" s="23">
        <v>1209</v>
      </c>
      <c r="AB22" s="23">
        <v>1899</v>
      </c>
      <c r="AC22" s="23">
        <v>1623</v>
      </c>
      <c r="AD22" s="23">
        <v>1302</v>
      </c>
      <c r="AE22" s="168">
        <f>IFERROR(SUM(I22:AD22)/SUM(I23:AD23),0)</f>
        <v>1</v>
      </c>
    </row>
    <row r="23" spans="1:43" s="3" customFormat="1" ht="50.1" customHeight="1" thickTop="1" thickBot="1">
      <c r="A23" s="167"/>
      <c r="B23" s="169"/>
      <c r="C23" s="166"/>
      <c r="D23" s="170"/>
      <c r="E23" s="166"/>
      <c r="F23" s="171"/>
      <c r="G23" s="172"/>
      <c r="H23" s="25" t="str">
        <f>'PANEL DE CONTROL DISTRITAL'!H22</f>
        <v>Credenciales totales en SIIRFE disponibles para entrega</v>
      </c>
      <c r="I23" s="43">
        <v>1631</v>
      </c>
      <c r="J23" s="43">
        <v>1643</v>
      </c>
      <c r="K23" s="43">
        <v>1508</v>
      </c>
      <c r="L23" s="43">
        <v>1574</v>
      </c>
      <c r="M23" s="43">
        <v>1609</v>
      </c>
      <c r="N23" s="43">
        <v>1641</v>
      </c>
      <c r="O23" s="43">
        <v>1677</v>
      </c>
      <c r="P23" s="43">
        <v>1666</v>
      </c>
      <c r="Q23" s="43">
        <v>1723</v>
      </c>
      <c r="R23" s="43">
        <v>1683</v>
      </c>
      <c r="S23" s="43">
        <v>1621</v>
      </c>
      <c r="T23" s="43">
        <v>1815</v>
      </c>
      <c r="U23" s="43">
        <v>1902</v>
      </c>
      <c r="V23" s="43">
        <v>2180</v>
      </c>
      <c r="W23" s="43">
        <v>1781</v>
      </c>
      <c r="X23" s="43">
        <v>2240</v>
      </c>
      <c r="Y23" s="43">
        <v>1807</v>
      </c>
      <c r="Z23" s="43">
        <v>1307</v>
      </c>
      <c r="AA23" s="43">
        <v>1209</v>
      </c>
      <c r="AB23" s="43">
        <v>1899</v>
      </c>
      <c r="AC23" s="43">
        <v>1623</v>
      </c>
      <c r="AD23" s="43">
        <v>1302</v>
      </c>
      <c r="AE23" s="168"/>
    </row>
    <row r="24" spans="1:43" s="4" customFormat="1" ht="8.25" customHeight="1" thickTop="1" thickBot="1">
      <c r="A24" s="167"/>
      <c r="B24" s="167"/>
      <c r="C24" s="167"/>
      <c r="D24" s="167"/>
      <c r="E24" s="167"/>
      <c r="F24" s="167"/>
      <c r="G24" s="167"/>
      <c r="H24" s="167"/>
      <c r="I24" s="167"/>
      <c r="J24" s="167"/>
      <c r="K24" s="167"/>
      <c r="L24" s="167"/>
      <c r="M24" s="167"/>
      <c r="N24" s="167"/>
      <c r="O24" s="167"/>
      <c r="P24" s="167"/>
      <c r="Q24" s="167"/>
      <c r="R24" s="167"/>
      <c r="S24" s="167"/>
      <c r="T24" s="167"/>
      <c r="U24" s="167"/>
      <c r="V24" s="167"/>
      <c r="W24" s="167"/>
      <c r="X24" s="167"/>
      <c r="Y24" s="167"/>
      <c r="Z24" s="167"/>
      <c r="AA24" s="167"/>
      <c r="AB24" s="167"/>
      <c r="AC24" s="167"/>
      <c r="AD24" s="167"/>
      <c r="AE24" s="167"/>
    </row>
    <row r="25" spans="1:43" ht="50.1" customHeight="1" thickTop="1" thickBot="1">
      <c r="A25" s="167">
        <f>'PANEL DE CONTROL DISTRITAL'!A24</f>
        <v>6</v>
      </c>
      <c r="B25" s="169" t="str">
        <f>'PANEL DE CONTROL DISTRITAL'!B24</f>
        <v>ENTREGA</v>
      </c>
      <c r="C25" s="166" t="str">
        <f>'PANEL DE CONTROL DISTRITAL'!C24</f>
        <v>Operador de Equipo Tecnológico</v>
      </c>
      <c r="D25" s="170" t="str">
        <f>'PANEL DE CONTROL DISTRITAL'!D24</f>
        <v xml:space="preserve">Efectividad de entrega de CPV en MAC = </v>
      </c>
      <c r="E25" s="166" t="str">
        <f>'PANEL DE CONTROL DISTRITAL'!E24</f>
        <v>(Total de credenciales entregadas / Total de credenciales solicitadas) x 100</v>
      </c>
      <c r="F25" s="171" t="str">
        <f>'PANEL DE CONTROL DISTRITAL'!F24</f>
        <v>Semanal (remesa)</v>
      </c>
      <c r="G25" s="172">
        <f>'PANEL DE CONTROL DISTRITAL'!G24</f>
        <v>0.9</v>
      </c>
      <c r="H25" s="25" t="str">
        <f>'PANEL DE CONTROL DISTRITAL'!H24</f>
        <v xml:space="preserve">Total de credenciales entregadas </v>
      </c>
      <c r="I25" s="23">
        <v>214</v>
      </c>
      <c r="J25" s="23">
        <v>826</v>
      </c>
      <c r="K25" s="23">
        <v>730</v>
      </c>
      <c r="L25" s="23">
        <v>905</v>
      </c>
      <c r="M25" s="23">
        <v>857</v>
      </c>
      <c r="N25" s="23">
        <v>884</v>
      </c>
      <c r="O25" s="23">
        <v>873</v>
      </c>
      <c r="P25" s="23">
        <v>953</v>
      </c>
      <c r="Q25" s="23">
        <v>919</v>
      </c>
      <c r="R25" s="23">
        <v>767</v>
      </c>
      <c r="S25" s="23">
        <v>941</v>
      </c>
      <c r="T25" s="23">
        <v>928</v>
      </c>
      <c r="U25" s="23">
        <v>1055</v>
      </c>
      <c r="V25" s="23">
        <v>1030</v>
      </c>
      <c r="W25" s="23">
        <v>1196</v>
      </c>
      <c r="X25" s="23">
        <v>1236</v>
      </c>
      <c r="Y25" s="23">
        <v>1285</v>
      </c>
      <c r="Z25" s="23">
        <v>1204</v>
      </c>
      <c r="AA25" s="23">
        <v>1001</v>
      </c>
      <c r="AB25" s="23">
        <v>1440</v>
      </c>
      <c r="AC25" s="75">
        <v>1752</v>
      </c>
      <c r="AD25" s="64">
        <v>320</v>
      </c>
      <c r="AE25" s="168">
        <f>IFERROR(SUM(I25:AD25)/SUM(I26:AD26),0)</f>
        <v>0.99920311254863359</v>
      </c>
    </row>
    <row r="26" spans="1:43" ht="50.1" customHeight="1" thickTop="1" thickBot="1">
      <c r="A26" s="167"/>
      <c r="B26" s="169"/>
      <c r="C26" s="166"/>
      <c r="D26" s="170"/>
      <c r="E26" s="166"/>
      <c r="F26" s="171"/>
      <c r="G26" s="172"/>
      <c r="H26" s="25" t="str">
        <f>'PANEL DE CONTROL DISTRITAL'!H25</f>
        <v xml:space="preserve"> Total de credenciales solicitadas</v>
      </c>
      <c r="I26" s="43">
        <v>214</v>
      </c>
      <c r="J26" s="43">
        <v>826</v>
      </c>
      <c r="K26" s="43">
        <v>730</v>
      </c>
      <c r="L26" s="43">
        <v>905</v>
      </c>
      <c r="M26" s="43">
        <v>857</v>
      </c>
      <c r="N26" s="43">
        <v>884</v>
      </c>
      <c r="O26" s="43">
        <v>873</v>
      </c>
      <c r="P26" s="43">
        <v>956</v>
      </c>
      <c r="Q26" s="43">
        <v>921</v>
      </c>
      <c r="R26" s="43">
        <v>767</v>
      </c>
      <c r="S26" s="43">
        <v>942</v>
      </c>
      <c r="T26" s="43">
        <v>929</v>
      </c>
      <c r="U26" s="43">
        <v>1056</v>
      </c>
      <c r="V26" s="43">
        <v>1030</v>
      </c>
      <c r="W26" s="43">
        <v>1197</v>
      </c>
      <c r="X26" s="43">
        <v>1237</v>
      </c>
      <c r="Y26" s="43">
        <v>1286</v>
      </c>
      <c r="Z26" s="43">
        <v>1208</v>
      </c>
      <c r="AA26" s="43">
        <v>1002</v>
      </c>
      <c r="AB26" s="43">
        <v>1441</v>
      </c>
      <c r="AC26" s="43">
        <v>1752</v>
      </c>
      <c r="AD26" s="43">
        <v>320</v>
      </c>
      <c r="AE26" s="168"/>
    </row>
    <row r="27" spans="1:43" ht="15.75" customHeight="1" thickTop="1">
      <c r="B27" s="1" t="s">
        <v>116</v>
      </c>
      <c r="H27" s="55"/>
      <c r="I27" s="56"/>
      <c r="J27" s="56"/>
      <c r="K27" s="56"/>
      <c r="L27" s="56"/>
      <c r="M27" s="56"/>
      <c r="N27" s="56"/>
      <c r="O27" s="56"/>
      <c r="P27" s="56"/>
      <c r="Q27" s="56"/>
      <c r="R27" s="56"/>
      <c r="S27" s="56"/>
      <c r="T27" s="56"/>
      <c r="U27" s="56"/>
      <c r="V27" s="56"/>
      <c r="W27" s="56"/>
      <c r="X27" s="56"/>
      <c r="Y27" s="56"/>
      <c r="Z27" s="56"/>
      <c r="AA27" s="56"/>
      <c r="AB27" s="56"/>
      <c r="AC27" s="56"/>
      <c r="AD27" s="56"/>
      <c r="AE27" s="12"/>
    </row>
    <row r="28" spans="1:43" ht="15.75" customHeight="1">
      <c r="H28" s="57"/>
    </row>
    <row r="29" spans="1:43" ht="15.75" customHeight="1">
      <c r="H29" s="57"/>
      <c r="I29" s="179" t="s">
        <v>117</v>
      </c>
      <c r="J29" s="179"/>
      <c r="K29" s="179"/>
      <c r="L29" s="179"/>
    </row>
    <row r="30" spans="1:43" ht="15.75" customHeight="1">
      <c r="H30" s="57"/>
      <c r="I30" s="26"/>
      <c r="J30" s="27" t="s">
        <v>118</v>
      </c>
      <c r="K30" s="27"/>
      <c r="L30" s="27"/>
    </row>
    <row r="31" spans="1:43" ht="39" customHeight="1">
      <c r="H31" s="57"/>
      <c r="I31" s="28"/>
      <c r="J31" s="27" t="s">
        <v>119</v>
      </c>
      <c r="K31" s="27"/>
      <c r="L31" s="27"/>
    </row>
    <row r="32" spans="1:43" ht="30" customHeight="1">
      <c r="H32" s="57"/>
      <c r="I32" s="29"/>
      <c r="J32" s="27" t="s">
        <v>120</v>
      </c>
      <c r="K32" s="27"/>
      <c r="L32" s="27"/>
    </row>
    <row r="33" spans="2:13" ht="30" customHeight="1">
      <c r="H33" s="57"/>
      <c r="I33" s="27"/>
      <c r="J33" s="27"/>
      <c r="K33" s="27"/>
      <c r="L33" s="27"/>
    </row>
    <row r="34" spans="2:13" ht="30" customHeight="1">
      <c r="B34" s="180" t="s">
        <v>121</v>
      </c>
      <c r="C34" s="180"/>
      <c r="D34" s="180"/>
      <c r="E34" s="180"/>
      <c r="F34" s="180"/>
      <c r="G34" s="180"/>
      <c r="H34" s="180"/>
      <c r="I34" s="180"/>
      <c r="J34" s="180"/>
      <c r="K34" s="180"/>
      <c r="L34" s="180"/>
      <c r="M34" s="181"/>
    </row>
    <row r="35" spans="2:13" ht="30" customHeight="1">
      <c r="B35" s="182" t="s">
        <v>122</v>
      </c>
      <c r="C35" s="182"/>
      <c r="D35" s="182"/>
      <c r="E35" s="182"/>
      <c r="F35" s="182"/>
      <c r="G35" s="183"/>
      <c r="H35" s="184" t="s">
        <v>123</v>
      </c>
      <c r="I35" s="182"/>
      <c r="J35" s="182"/>
      <c r="K35" s="182"/>
      <c r="L35" s="182"/>
      <c r="M35" s="183"/>
    </row>
    <row r="36" spans="2:13" ht="30" customHeight="1">
      <c r="B36" s="173"/>
      <c r="C36" s="174"/>
      <c r="D36" s="174"/>
      <c r="E36" s="174"/>
      <c r="F36" s="174"/>
      <c r="G36" s="175"/>
      <c r="H36" s="173"/>
      <c r="I36" s="174"/>
      <c r="J36" s="174"/>
      <c r="K36" s="174"/>
      <c r="L36" s="174"/>
      <c r="M36" s="175"/>
    </row>
    <row r="37" spans="2:13" ht="30" customHeight="1">
      <c r="B37" s="176"/>
      <c r="C37" s="177"/>
      <c r="D37" s="177"/>
      <c r="E37" s="177"/>
      <c r="F37" s="177"/>
      <c r="G37" s="178"/>
      <c r="H37" s="176"/>
      <c r="I37" s="177"/>
      <c r="J37" s="177"/>
      <c r="K37" s="177"/>
      <c r="L37" s="177"/>
      <c r="M37" s="178"/>
    </row>
  </sheetData>
  <mergeCells count="71">
    <mergeCell ref="B35:G35"/>
    <mergeCell ref="H35:M35"/>
    <mergeCell ref="B36:G37"/>
    <mergeCell ref="H36:M37"/>
    <mergeCell ref="F25:F26"/>
    <mergeCell ref="G25:G26"/>
    <mergeCell ref="AE25:AE26"/>
    <mergeCell ref="I29:L29"/>
    <mergeCell ref="B34:M34"/>
    <mergeCell ref="A25:A26"/>
    <mergeCell ref="B25:B26"/>
    <mergeCell ref="C25:C26"/>
    <mergeCell ref="D25:D26"/>
    <mergeCell ref="E25:E26"/>
    <mergeCell ref="A1:AE1"/>
    <mergeCell ref="F2:G2"/>
    <mergeCell ref="A4:AE4"/>
    <mergeCell ref="A5:AE5"/>
    <mergeCell ref="X2:AE2"/>
    <mergeCell ref="A6:A9"/>
    <mergeCell ref="B6:H6"/>
    <mergeCell ref="I6:X6"/>
    <mergeCell ref="AE6:AE9"/>
    <mergeCell ref="B7:D7"/>
    <mergeCell ref="E7:H7"/>
    <mergeCell ref="I7:X7"/>
    <mergeCell ref="B8:X8"/>
    <mergeCell ref="A12:AE12"/>
    <mergeCell ref="A10:A11"/>
    <mergeCell ref="B10:B11"/>
    <mergeCell ref="C10:C11"/>
    <mergeCell ref="D10:D11"/>
    <mergeCell ref="E10:E11"/>
    <mergeCell ref="F10:F11"/>
    <mergeCell ref="G10:G11"/>
    <mergeCell ref="AE10:AE11"/>
    <mergeCell ref="F13:F14"/>
    <mergeCell ref="G13:G14"/>
    <mergeCell ref="AE13:AE14"/>
    <mergeCell ref="A15:AE15"/>
    <mergeCell ref="A13:A14"/>
    <mergeCell ref="B13:B14"/>
    <mergeCell ref="C13:C14"/>
    <mergeCell ref="D13:D14"/>
    <mergeCell ref="E13:E14"/>
    <mergeCell ref="F16:F17"/>
    <mergeCell ref="G16:G17"/>
    <mergeCell ref="AE16:AE17"/>
    <mergeCell ref="A18:AE18"/>
    <mergeCell ref="A16:A17"/>
    <mergeCell ref="B16:B17"/>
    <mergeCell ref="C16:C17"/>
    <mergeCell ref="D16:D17"/>
    <mergeCell ref="E16:E17"/>
    <mergeCell ref="F19:F20"/>
    <mergeCell ref="G19:G20"/>
    <mergeCell ref="AE19:AE20"/>
    <mergeCell ref="A19:A20"/>
    <mergeCell ref="B19:B20"/>
    <mergeCell ref="C19:C20"/>
    <mergeCell ref="D19:D20"/>
    <mergeCell ref="E19:E20"/>
    <mergeCell ref="F22:F23"/>
    <mergeCell ref="G22:G23"/>
    <mergeCell ref="AE22:AE23"/>
    <mergeCell ref="A24:AE24"/>
    <mergeCell ref="A22:A23"/>
    <mergeCell ref="B22:B23"/>
    <mergeCell ref="C22:C23"/>
    <mergeCell ref="D22:D23"/>
    <mergeCell ref="E22:E23"/>
  </mergeCells>
  <conditionalFormatting sqref="I21:AD21">
    <cfRule type="colorScale" priority="648">
      <colorScale>
        <cfvo type="min"/>
        <cfvo type="percentile" val="50"/>
        <cfvo type="max"/>
        <color rgb="FFE98BD7"/>
        <color rgb="FFD5007F"/>
        <color rgb="FF950054"/>
      </colorScale>
    </cfRule>
  </conditionalFormatting>
  <conditionalFormatting sqref="AE10">
    <cfRule type="cellIs" dxfId="1139" priority="18" operator="greaterThan">
      <formula>95%</formula>
    </cfRule>
    <cfRule type="cellIs" dxfId="1138" priority="19" operator="greaterThanOrEqual">
      <formula>90%</formula>
    </cfRule>
    <cfRule type="cellIs" dxfId="1137" priority="20" operator="lessThan">
      <formula>89.99%</formula>
    </cfRule>
  </conditionalFormatting>
  <conditionalFormatting sqref="AE13">
    <cfRule type="cellIs" dxfId="1136" priority="15" operator="greaterThan">
      <formula>95%</formula>
    </cfRule>
    <cfRule type="cellIs" dxfId="1135" priority="16" operator="greaterThanOrEqual">
      <formula>90%</formula>
    </cfRule>
    <cfRule type="cellIs" dxfId="1134" priority="17" operator="lessThan">
      <formula>89.99%</formula>
    </cfRule>
  </conditionalFormatting>
  <conditionalFormatting sqref="AE16">
    <cfRule type="cellIs" dxfId="1133" priority="12" operator="greaterThan">
      <formula>95%</formula>
    </cfRule>
    <cfRule type="cellIs" dxfId="1132" priority="13" operator="greaterThanOrEqual">
      <formula>90%</formula>
    </cfRule>
    <cfRule type="cellIs" dxfId="1131" priority="14" operator="lessThan">
      <formula>89.99%</formula>
    </cfRule>
  </conditionalFormatting>
  <conditionalFormatting sqref="AE19">
    <cfRule type="cellIs" dxfId="1130" priority="9" operator="greaterThan">
      <formula>95%</formula>
    </cfRule>
    <cfRule type="cellIs" dxfId="1129" priority="10" operator="greaterThanOrEqual">
      <formula>90%</formula>
    </cfRule>
    <cfRule type="cellIs" dxfId="1128" priority="11" operator="lessThan">
      <formula>89.99%</formula>
    </cfRule>
  </conditionalFormatting>
  <conditionalFormatting sqref="AE22">
    <cfRule type="cellIs" dxfId="1127" priority="1" operator="greaterThanOrEqual">
      <formula>100%</formula>
    </cfRule>
    <cfRule type="cellIs" dxfId="1126" priority="2" operator="lessThan">
      <formula>99.99%</formula>
    </cfRule>
  </conditionalFormatting>
  <conditionalFormatting sqref="AE25">
    <cfRule type="cellIs" dxfId="1125" priority="3" operator="greaterThan">
      <formula>95%</formula>
    </cfRule>
    <cfRule type="cellIs" dxfId="1124" priority="4" operator="greaterThanOrEqual">
      <formula>90%</formula>
    </cfRule>
    <cfRule type="cellIs" dxfId="1123" priority="5" operator="lessThan">
      <formula>89.99%</formula>
    </cfRule>
  </conditionalFormatting>
  <dataValidations count="1">
    <dataValidation showDropDown="1" showInputMessage="1" showErrorMessage="1" sqref="C21 G19:G23 G10:G11 G16:G17 G13:G14 G25:G26" xr:uid="{A6EC8BBC-3FEB-465C-8445-15F9F7FD4E92}"/>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FF69C2"/>
  </sheetPr>
  <dimension ref="A1:AQ37"/>
  <sheetViews>
    <sheetView showGridLines="0" topLeftCell="O17" zoomScale="70" zoomScaleNormal="70" workbookViewId="0">
      <selection activeCell="I26" sqref="I26"/>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0" width="10.7109375" style="1" customWidth="1"/>
    <col min="31" max="31" width="22.7109375" style="1" customWidth="1"/>
    <col min="32" max="16384" width="11.42578125" style="1"/>
  </cols>
  <sheetData>
    <row r="1" spans="1:43" ht="40.5" customHeight="1">
      <c r="A1" s="148" t="str">
        <f>'PANEL DE CONTROL DISTRITAL'!A1:Q1</f>
        <v>INSTITUTO NACIONAL ELECTORAL
SISTEMA DE GESTIÓN DE LA CALIDAD
ESTADO DE MÉXICO</v>
      </c>
      <c r="B1" s="148"/>
      <c r="C1" s="148"/>
      <c r="D1" s="148"/>
      <c r="E1" s="148"/>
      <c r="F1" s="148"/>
      <c r="G1" s="148"/>
      <c r="H1" s="148"/>
      <c r="I1" s="148"/>
      <c r="J1" s="148"/>
      <c r="K1" s="148"/>
      <c r="L1" s="148"/>
      <c r="M1" s="148"/>
      <c r="N1" s="148"/>
      <c r="O1" s="148"/>
      <c r="P1" s="148"/>
      <c r="Q1" s="148"/>
      <c r="R1" s="148"/>
      <c r="S1" s="148"/>
      <c r="T1" s="148"/>
      <c r="U1" s="148"/>
      <c r="V1" s="148"/>
      <c r="W1" s="148"/>
      <c r="X1" s="148"/>
      <c r="Y1" s="148"/>
      <c r="Z1" s="148"/>
      <c r="AA1" s="148"/>
      <c r="AB1" s="148"/>
      <c r="AC1" s="148"/>
      <c r="AD1" s="148"/>
      <c r="AE1" s="148"/>
    </row>
    <row r="2" spans="1:43" ht="33.75" customHeight="1">
      <c r="A2" s="11"/>
      <c r="B2" s="11"/>
      <c r="C2" s="11"/>
      <c r="D2" s="9" t="s">
        <v>89</v>
      </c>
      <c r="E2" s="9">
        <v>5</v>
      </c>
      <c r="F2" s="149" t="s">
        <v>90</v>
      </c>
      <c r="G2" s="149"/>
      <c r="H2" s="20">
        <v>150551</v>
      </c>
      <c r="I2" s="19"/>
      <c r="J2" s="19"/>
      <c r="K2" s="19"/>
      <c r="L2" s="19"/>
      <c r="M2" s="19"/>
      <c r="N2" s="19"/>
      <c r="O2" s="19"/>
      <c r="P2" s="19"/>
      <c r="Q2" s="19"/>
      <c r="R2" s="19"/>
      <c r="S2" s="19"/>
      <c r="T2" s="19"/>
      <c r="U2" s="19"/>
      <c r="V2" s="19"/>
      <c r="W2" s="58"/>
      <c r="X2" s="150" t="str">
        <f>'PANEL DE CONTROL DISTRITAL'!M2</f>
        <v>Fecha de corte: 22/01/2024</v>
      </c>
      <c r="Y2" s="150"/>
      <c r="Z2" s="150"/>
      <c r="AA2" s="150"/>
      <c r="AB2" s="150"/>
      <c r="AC2" s="150"/>
      <c r="AD2" s="150"/>
      <c r="AE2" s="150"/>
      <c r="AF2" s="15"/>
    </row>
    <row r="3" spans="1:43" ht="11.25" customHeight="1">
      <c r="A3" s="11"/>
      <c r="B3" s="6"/>
      <c r="C3" s="6"/>
      <c r="D3" s="6"/>
      <c r="E3" s="6"/>
      <c r="F3" s="6"/>
      <c r="G3" s="6"/>
      <c r="H3" s="6"/>
      <c r="I3" s="6"/>
      <c r="J3" s="6"/>
      <c r="K3" s="6"/>
      <c r="L3" s="6"/>
      <c r="M3" s="6"/>
      <c r="N3" s="6"/>
      <c r="O3" s="6"/>
      <c r="P3" s="6"/>
      <c r="Q3" s="6"/>
      <c r="R3" s="6"/>
      <c r="S3" s="6"/>
      <c r="T3" s="6"/>
      <c r="U3" s="6"/>
      <c r="V3" s="6"/>
      <c r="W3" s="6"/>
      <c r="X3" s="6"/>
      <c r="Y3" s="6"/>
      <c r="Z3" s="6"/>
      <c r="AA3" s="6"/>
      <c r="AB3" s="6"/>
      <c r="AC3" s="6"/>
      <c r="AD3" s="6"/>
    </row>
    <row r="4" spans="1:43" ht="30" customHeight="1">
      <c r="A4" s="154" t="s">
        <v>91</v>
      </c>
      <c r="B4" s="155"/>
      <c r="C4" s="155"/>
      <c r="D4" s="155"/>
      <c r="E4" s="155"/>
      <c r="F4" s="155"/>
      <c r="G4" s="155"/>
      <c r="H4" s="155"/>
      <c r="I4" s="155"/>
      <c r="J4" s="155"/>
      <c r="K4" s="155"/>
      <c r="L4" s="155"/>
      <c r="M4" s="155"/>
      <c r="N4" s="155"/>
      <c r="O4" s="155"/>
      <c r="P4" s="155"/>
      <c r="Q4" s="155"/>
      <c r="R4" s="155"/>
      <c r="S4" s="155"/>
      <c r="T4" s="155"/>
      <c r="U4" s="155"/>
      <c r="V4" s="155"/>
      <c r="W4" s="155"/>
      <c r="X4" s="155"/>
      <c r="Y4" s="155"/>
      <c r="Z4" s="155"/>
      <c r="AA4" s="155"/>
      <c r="AB4" s="155"/>
      <c r="AC4" s="155"/>
      <c r="AD4" s="155"/>
      <c r="AE4" s="156"/>
      <c r="AG4" s="18"/>
    </row>
    <row r="5" spans="1:43" ht="5.25" customHeight="1">
      <c r="A5" s="157"/>
      <c r="B5" s="158"/>
      <c r="C5" s="158"/>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9"/>
    </row>
    <row r="6" spans="1:43" ht="18" customHeight="1">
      <c r="A6" s="151" t="str">
        <f>'PANEL DE CONTROL DISTRITAL'!A6</f>
        <v>Número</v>
      </c>
      <c r="B6" s="152" t="str">
        <f>'PANEL DE CONTROL DISTRITAL'!B6</f>
        <v xml:space="preserve">PROCESOS SUSTANTIVOS E INDICADORES </v>
      </c>
      <c r="C6" s="152"/>
      <c r="D6" s="152"/>
      <c r="E6" s="152"/>
      <c r="F6" s="152"/>
      <c r="G6" s="152"/>
      <c r="H6" s="152"/>
      <c r="I6" s="160" t="s">
        <v>92</v>
      </c>
      <c r="J6" s="161"/>
      <c r="K6" s="161"/>
      <c r="L6" s="161"/>
      <c r="M6" s="161"/>
      <c r="N6" s="161"/>
      <c r="O6" s="161"/>
      <c r="P6" s="161"/>
      <c r="Q6" s="161"/>
      <c r="R6" s="161"/>
      <c r="S6" s="161"/>
      <c r="T6" s="161"/>
      <c r="U6" s="161"/>
      <c r="V6" s="161"/>
      <c r="W6" s="161"/>
      <c r="X6" s="161"/>
      <c r="Y6" s="88"/>
      <c r="Z6" s="88"/>
      <c r="AA6" s="88"/>
      <c r="AB6" s="88"/>
      <c r="AC6" s="88"/>
      <c r="AD6" s="88"/>
      <c r="AE6" s="187" t="s">
        <v>93</v>
      </c>
    </row>
    <row r="7" spans="1:43" ht="17.25" customHeight="1">
      <c r="A7" s="151"/>
      <c r="B7" s="152" t="str">
        <f>'PANEL DE CONTROL DISTRITAL'!B7</f>
        <v>DESCRIPCIÓN</v>
      </c>
      <c r="C7" s="152"/>
      <c r="D7" s="152"/>
      <c r="E7" s="152" t="str">
        <f>'PANEL DE CONTROL DISTRITAL'!E7</f>
        <v>MEDICIÓN</v>
      </c>
      <c r="F7" s="152"/>
      <c r="G7" s="152"/>
      <c r="H7" s="152"/>
      <c r="I7" s="162" t="str">
        <f>'PANEL DE CONTROL DISTRITAL'!A5</f>
        <v>CAMPAÑA ANUAL INTENSA 2023</v>
      </c>
      <c r="J7" s="163"/>
      <c r="K7" s="163"/>
      <c r="L7" s="163"/>
      <c r="M7" s="163"/>
      <c r="N7" s="163"/>
      <c r="O7" s="163"/>
      <c r="P7" s="163"/>
      <c r="Q7" s="163"/>
      <c r="R7" s="163"/>
      <c r="S7" s="163"/>
      <c r="T7" s="163"/>
      <c r="U7" s="163"/>
      <c r="V7" s="163"/>
      <c r="W7" s="163"/>
      <c r="X7" s="163"/>
      <c r="Y7" s="89"/>
      <c r="Z7" s="89"/>
      <c r="AA7" s="89"/>
      <c r="AB7" s="89"/>
      <c r="AC7" s="89"/>
      <c r="AD7" s="89"/>
      <c r="AE7" s="188"/>
    </row>
    <row r="8" spans="1:43" ht="5.25" customHeight="1">
      <c r="A8" s="151"/>
      <c r="B8" s="164"/>
      <c r="C8" s="165"/>
      <c r="D8" s="165"/>
      <c r="E8" s="165"/>
      <c r="F8" s="165"/>
      <c r="G8" s="165"/>
      <c r="H8" s="165"/>
      <c r="I8" s="165"/>
      <c r="J8" s="165"/>
      <c r="K8" s="165"/>
      <c r="L8" s="165"/>
      <c r="M8" s="165"/>
      <c r="N8" s="165"/>
      <c r="O8" s="165"/>
      <c r="P8" s="165"/>
      <c r="Q8" s="165"/>
      <c r="R8" s="165"/>
      <c r="S8" s="165"/>
      <c r="T8" s="165"/>
      <c r="U8" s="165"/>
      <c r="V8" s="165"/>
      <c r="W8" s="165"/>
      <c r="X8" s="165"/>
      <c r="Y8" s="90"/>
      <c r="Z8" s="90"/>
      <c r="AA8" s="90"/>
      <c r="AB8" s="90"/>
      <c r="AC8" s="90"/>
      <c r="AD8" s="90"/>
      <c r="AE8" s="188"/>
    </row>
    <row r="9" spans="1:43" s="2" customFormat="1" ht="29.25" customHeight="1" thickTop="1" thickBot="1">
      <c r="A9" s="151"/>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42" t="str">
        <f>'PANEL DE CONTROL DISTRITAL'!H8</f>
        <v>Nominativo</v>
      </c>
      <c r="I9" s="31" t="str">
        <f>'150151'!I9</f>
        <v>2023-37</v>
      </c>
      <c r="J9" s="31" t="str">
        <f>'150151'!J9</f>
        <v>2023-38</v>
      </c>
      <c r="K9" s="31" t="str">
        <f>'150151'!K9</f>
        <v>2023-39</v>
      </c>
      <c r="L9" s="31" t="str">
        <f>'150151'!L9</f>
        <v>2023-40</v>
      </c>
      <c r="M9" s="31" t="str">
        <f>'150151'!M9</f>
        <v>2023-41</v>
      </c>
      <c r="N9" s="31" t="str">
        <f>'150151'!N9</f>
        <v>2023-42</v>
      </c>
      <c r="O9" s="31" t="str">
        <f>'150151'!O9</f>
        <v>2023-43</v>
      </c>
      <c r="P9" s="31" t="str">
        <f>'150151'!P9</f>
        <v>2023-44</v>
      </c>
      <c r="Q9" s="31" t="str">
        <f>'150151'!Q9</f>
        <v>2023-45</v>
      </c>
      <c r="R9" s="31" t="str">
        <f>'150151'!R9</f>
        <v>2023-46</v>
      </c>
      <c r="S9" s="31" t="str">
        <f>'150151'!S9</f>
        <v>2023-47</v>
      </c>
      <c r="T9" s="31" t="str">
        <f>'150151'!T9</f>
        <v>2023-48</v>
      </c>
      <c r="U9" s="31" t="str">
        <f>'150151'!U9</f>
        <v>2023-49</v>
      </c>
      <c r="V9" s="31" t="str">
        <f>'150151'!V9</f>
        <v>2023-50</v>
      </c>
      <c r="W9" s="31" t="str">
        <f>'150151'!W9</f>
        <v>2023-51</v>
      </c>
      <c r="X9" s="31" t="str">
        <f>'150151'!X9</f>
        <v>2023-52</v>
      </c>
      <c r="Y9" s="31" t="s">
        <v>110</v>
      </c>
      <c r="Z9" s="31" t="s">
        <v>111</v>
      </c>
      <c r="AA9" s="31" t="s">
        <v>112</v>
      </c>
      <c r="AB9" s="31" t="s">
        <v>113</v>
      </c>
      <c r="AC9" s="31" t="s">
        <v>114</v>
      </c>
      <c r="AD9" s="31" t="s">
        <v>115</v>
      </c>
      <c r="AE9" s="189"/>
    </row>
    <row r="10" spans="1:43" s="2" customFormat="1" ht="50.1" customHeight="1" thickTop="1" thickBot="1">
      <c r="A10" s="167">
        <f>'PANEL DE CONTROL DISTRITAL'!A9</f>
        <v>1</v>
      </c>
      <c r="B10" s="169" t="str">
        <f>'PANEL DE CONTROL DISTRITAL'!B9</f>
        <v>ENTREVISTA</v>
      </c>
      <c r="C10" s="166" t="str">
        <f>'PANEL DE CONTROL DISTRITAL'!C9</f>
        <v xml:space="preserve"> Auxiliar de Atención Ciudadana</v>
      </c>
      <c r="D10" s="170" t="str">
        <f>'PANEL DE CONTROL DISTRITAL'!D9</f>
        <v>Efectividad de la entrevista =</v>
      </c>
      <c r="E10" s="166" t="str">
        <f>'PANEL DE CONTROL DISTRITAL'!E9</f>
        <v>(Número de trámites aplicados / (Número de fichas requisitadas - Notificaciones de improcedencia de trámite)) x 100</v>
      </c>
      <c r="F10" s="171" t="str">
        <f>'PANEL DE CONTROL DISTRITAL'!F9</f>
        <v>Semanal (remesa)</v>
      </c>
      <c r="G10" s="172">
        <f>'PANEL DE CONTROL DISTRITAL'!G9</f>
        <v>0.9</v>
      </c>
      <c r="H10" s="25" t="str">
        <f>'PANEL DE CONTROL DISTRITAL'!H9</f>
        <v>Número de trámites aplicados</v>
      </c>
      <c r="I10" s="23">
        <v>78</v>
      </c>
      <c r="J10" s="23">
        <v>372</v>
      </c>
      <c r="K10" s="23">
        <v>369</v>
      </c>
      <c r="L10" s="23">
        <v>376</v>
      </c>
      <c r="M10" s="23">
        <v>397</v>
      </c>
      <c r="N10" s="23">
        <v>390</v>
      </c>
      <c r="O10" s="23">
        <v>401</v>
      </c>
      <c r="P10" s="23">
        <v>396</v>
      </c>
      <c r="Q10" s="23">
        <v>382</v>
      </c>
      <c r="R10" s="23">
        <v>286</v>
      </c>
      <c r="S10" s="23">
        <v>435</v>
      </c>
      <c r="T10" s="23">
        <v>482</v>
      </c>
      <c r="U10" s="23">
        <v>481</v>
      </c>
      <c r="V10" s="23">
        <v>652</v>
      </c>
      <c r="W10" s="23">
        <v>728</v>
      </c>
      <c r="X10" s="23">
        <v>650</v>
      </c>
      <c r="Y10" s="23">
        <v>574</v>
      </c>
      <c r="Z10" s="23">
        <v>520</v>
      </c>
      <c r="AA10" s="23">
        <v>717</v>
      </c>
      <c r="AB10" s="23">
        <v>851</v>
      </c>
      <c r="AC10" s="75">
        <v>979</v>
      </c>
      <c r="AD10" s="64">
        <v>434</v>
      </c>
      <c r="AE10" s="168">
        <f>IFERROR(SUM(I10:AD10)/SUM(I11:AD11),0)</f>
        <v>0.99699535645998361</v>
      </c>
    </row>
    <row r="11" spans="1:43" s="2" customFormat="1" ht="50.1" customHeight="1" thickTop="1" thickBot="1">
      <c r="A11" s="167"/>
      <c r="B11" s="169"/>
      <c r="C11" s="166"/>
      <c r="D11" s="170"/>
      <c r="E11" s="166"/>
      <c r="F11" s="171"/>
      <c r="G11" s="172"/>
      <c r="H11" s="25" t="str">
        <f>'PANEL DE CONTROL DISTRITAL'!H10</f>
        <v>Número de fichas requisitadas - Notificaciones de improcedencia de trámite</v>
      </c>
      <c r="I11" s="43">
        <v>78</v>
      </c>
      <c r="J11" s="43">
        <v>372</v>
      </c>
      <c r="K11" s="43">
        <v>369</v>
      </c>
      <c r="L11" s="43">
        <v>377</v>
      </c>
      <c r="M11" s="43">
        <v>401</v>
      </c>
      <c r="N11" s="43">
        <v>393</v>
      </c>
      <c r="O11" s="43">
        <v>404</v>
      </c>
      <c r="P11" s="43">
        <v>397</v>
      </c>
      <c r="Q11" s="43">
        <v>388</v>
      </c>
      <c r="R11" s="43">
        <v>288</v>
      </c>
      <c r="S11" s="43">
        <v>437</v>
      </c>
      <c r="T11" s="43">
        <v>483</v>
      </c>
      <c r="U11" s="43">
        <v>482</v>
      </c>
      <c r="V11" s="43">
        <v>652</v>
      </c>
      <c r="W11" s="43">
        <v>730</v>
      </c>
      <c r="X11" s="43">
        <v>652</v>
      </c>
      <c r="Y11" s="43">
        <v>574</v>
      </c>
      <c r="Z11" s="43">
        <v>520</v>
      </c>
      <c r="AA11" s="43">
        <v>717</v>
      </c>
      <c r="AB11" s="43">
        <v>853</v>
      </c>
      <c r="AC11" s="43">
        <v>982</v>
      </c>
      <c r="AD11" s="43">
        <v>434</v>
      </c>
      <c r="AE11" s="168"/>
    </row>
    <row r="12" spans="1:43" s="45" customFormat="1" ht="8.1" customHeight="1" thickTop="1" thickBot="1">
      <c r="A12" s="167"/>
      <c r="B12" s="167"/>
      <c r="C12" s="167"/>
      <c r="D12" s="167"/>
      <c r="E12" s="167"/>
      <c r="F12" s="167"/>
      <c r="G12" s="167"/>
      <c r="H12" s="167"/>
      <c r="I12" s="167"/>
      <c r="J12" s="167"/>
      <c r="K12" s="167"/>
      <c r="L12" s="167"/>
      <c r="M12" s="167"/>
      <c r="N12" s="167"/>
      <c r="O12" s="167"/>
      <c r="P12" s="167"/>
      <c r="Q12" s="167"/>
      <c r="R12" s="167"/>
      <c r="S12" s="167"/>
      <c r="T12" s="167"/>
      <c r="U12" s="167"/>
      <c r="V12" s="167"/>
      <c r="W12" s="167"/>
      <c r="X12" s="167"/>
      <c r="Y12" s="167"/>
      <c r="Z12" s="167"/>
      <c r="AA12" s="167"/>
      <c r="AB12" s="167"/>
      <c r="AC12" s="167"/>
      <c r="AD12" s="167"/>
      <c r="AE12" s="167"/>
      <c r="AF12" s="44"/>
      <c r="AG12" s="44"/>
      <c r="AH12" s="44"/>
      <c r="AI12" s="44"/>
      <c r="AJ12" s="44"/>
      <c r="AK12" s="44"/>
      <c r="AL12" s="44"/>
      <c r="AM12" s="44"/>
      <c r="AN12" s="44"/>
      <c r="AO12" s="44"/>
      <c r="AP12" s="44"/>
      <c r="AQ12" s="44"/>
    </row>
    <row r="13" spans="1:43" s="3" customFormat="1" ht="50.1" customHeight="1" thickTop="1" thickBot="1">
      <c r="A13" s="167">
        <f>'PANEL DE CONTROL DISTRITAL'!A12</f>
        <v>2</v>
      </c>
      <c r="B13" s="169" t="str">
        <f>'PANEL DE CONTROL DISTRITAL'!B12</f>
        <v>TRÁMITE</v>
      </c>
      <c r="C13" s="166" t="str">
        <f>'PANEL DE CONTROL DISTRITAL'!C12</f>
        <v>Operador de Equipo Tecnológico</v>
      </c>
      <c r="D13" s="170" t="str">
        <f>'PANEL DE CONTROL DISTRITAL'!D12</f>
        <v>Trámites exitosos efectivos=</v>
      </c>
      <c r="E13" s="166" t="str">
        <f>'PANEL DE CONTROL DISTRITAL'!E12</f>
        <v>(Número de trámites exitosos / Número de trámites aplicados) x 100</v>
      </c>
      <c r="F13" s="171" t="str">
        <f>'PANEL DE CONTROL DISTRITAL'!F12</f>
        <v>Semanal (remesa)</v>
      </c>
      <c r="G13" s="172">
        <f>'PANEL DE CONTROL DISTRITAL'!G12</f>
        <v>0.9</v>
      </c>
      <c r="H13" s="25" t="str">
        <f>'PANEL DE CONTROL DISTRITAL'!H12</f>
        <v>Número de trámites exitosos</v>
      </c>
      <c r="I13" s="23">
        <v>78</v>
      </c>
      <c r="J13" s="23">
        <v>372</v>
      </c>
      <c r="K13" s="23">
        <v>369</v>
      </c>
      <c r="L13" s="23">
        <v>376</v>
      </c>
      <c r="M13" s="23">
        <v>397</v>
      </c>
      <c r="N13" s="23">
        <v>387</v>
      </c>
      <c r="O13" s="23">
        <v>399</v>
      </c>
      <c r="P13" s="23">
        <v>396</v>
      </c>
      <c r="Q13" s="23">
        <v>382</v>
      </c>
      <c r="R13" s="23">
        <v>286</v>
      </c>
      <c r="S13" s="23">
        <v>435</v>
      </c>
      <c r="T13" s="23">
        <v>482</v>
      </c>
      <c r="U13" s="23">
        <v>481</v>
      </c>
      <c r="V13" s="23">
        <v>652</v>
      </c>
      <c r="W13" s="23">
        <v>728</v>
      </c>
      <c r="X13" s="23">
        <v>650</v>
      </c>
      <c r="Y13" s="23">
        <v>574</v>
      </c>
      <c r="Z13" s="23">
        <v>520</v>
      </c>
      <c r="AA13" s="23">
        <v>717</v>
      </c>
      <c r="AB13" s="23">
        <v>851</v>
      </c>
      <c r="AC13" s="64">
        <v>979</v>
      </c>
      <c r="AD13" s="64">
        <v>434</v>
      </c>
      <c r="AE13" s="168">
        <f>IFERROR(SUM(I13:AD13)/SUM(I14:AD14),0)</f>
        <v>0.99954337899543377</v>
      </c>
    </row>
    <row r="14" spans="1:43" s="3" customFormat="1" ht="50.1" customHeight="1" thickTop="1" thickBot="1">
      <c r="A14" s="167"/>
      <c r="B14" s="169"/>
      <c r="C14" s="166"/>
      <c r="D14" s="170"/>
      <c r="E14" s="166"/>
      <c r="F14" s="171"/>
      <c r="G14" s="172"/>
      <c r="H14" s="25" t="str">
        <f>'PANEL DE CONTROL DISTRITAL'!H13</f>
        <v>Número de trámites aplicados</v>
      </c>
      <c r="I14" s="43">
        <v>78</v>
      </c>
      <c r="J14" s="43">
        <v>372</v>
      </c>
      <c r="K14" s="43">
        <v>369</v>
      </c>
      <c r="L14" s="43">
        <v>376</v>
      </c>
      <c r="M14" s="43">
        <v>397</v>
      </c>
      <c r="N14" s="43">
        <v>390</v>
      </c>
      <c r="O14" s="43">
        <v>401</v>
      </c>
      <c r="P14" s="43">
        <v>396</v>
      </c>
      <c r="Q14" s="43">
        <v>382</v>
      </c>
      <c r="R14" s="43">
        <v>286</v>
      </c>
      <c r="S14" s="43">
        <v>435</v>
      </c>
      <c r="T14" s="43">
        <v>482</v>
      </c>
      <c r="U14" s="43">
        <v>481</v>
      </c>
      <c r="V14" s="43">
        <v>652</v>
      </c>
      <c r="W14" s="43">
        <v>728</v>
      </c>
      <c r="X14" s="43">
        <v>650</v>
      </c>
      <c r="Y14" s="43">
        <v>574</v>
      </c>
      <c r="Z14" s="43">
        <v>520</v>
      </c>
      <c r="AA14" s="43">
        <v>717</v>
      </c>
      <c r="AB14" s="43">
        <v>851</v>
      </c>
      <c r="AC14" s="43">
        <v>979</v>
      </c>
      <c r="AD14" s="43">
        <v>434</v>
      </c>
      <c r="AE14" s="168"/>
    </row>
    <row r="15" spans="1:43" s="45" customFormat="1" ht="8.1" customHeight="1" thickTop="1" thickBot="1">
      <c r="A15" s="167">
        <v>401</v>
      </c>
      <c r="B15" s="167"/>
      <c r="C15" s="167"/>
      <c r="D15" s="167"/>
      <c r="E15" s="167"/>
      <c r="F15" s="167"/>
      <c r="G15" s="167"/>
      <c r="H15" s="167"/>
      <c r="I15" s="167"/>
      <c r="J15" s="167"/>
      <c r="K15" s="167"/>
      <c r="L15" s="167"/>
      <c r="M15" s="167"/>
      <c r="N15" s="167"/>
      <c r="O15" s="167"/>
      <c r="P15" s="167"/>
      <c r="Q15" s="167"/>
      <c r="R15" s="167"/>
      <c r="S15" s="167"/>
      <c r="T15" s="167"/>
      <c r="U15" s="167"/>
      <c r="V15" s="167"/>
      <c r="W15" s="167"/>
      <c r="X15" s="167"/>
      <c r="Y15" s="167"/>
      <c r="Z15" s="167"/>
      <c r="AA15" s="167"/>
      <c r="AB15" s="167"/>
      <c r="AC15" s="167"/>
      <c r="AD15" s="167"/>
      <c r="AE15" s="167"/>
      <c r="AF15" s="44"/>
      <c r="AG15" s="44"/>
      <c r="AH15" s="44"/>
      <c r="AI15" s="44"/>
      <c r="AJ15" s="44"/>
      <c r="AK15" s="44"/>
      <c r="AL15" s="44"/>
      <c r="AM15" s="44"/>
      <c r="AN15" s="44"/>
      <c r="AO15" s="44"/>
      <c r="AP15" s="44"/>
      <c r="AQ15" s="44"/>
    </row>
    <row r="16" spans="1:43" s="3" customFormat="1" ht="50.1" customHeight="1" thickTop="1" thickBot="1">
      <c r="A16" s="167">
        <f>'PANEL DE CONTROL DISTRITAL'!A15</f>
        <v>3</v>
      </c>
      <c r="B16" s="169" t="str">
        <f>'PANEL DE CONTROL DISTRITAL'!B15</f>
        <v>TRANSFERENCIA</v>
      </c>
      <c r="C16" s="166" t="str">
        <f>'PANEL DE CONTROL DISTRITAL'!C15</f>
        <v>Responsable de Módulo</v>
      </c>
      <c r="D16" s="170" t="str">
        <f>'PANEL DE CONTROL DISTRITAL'!D15</f>
        <v xml:space="preserve">Transacciones exitosas = </v>
      </c>
      <c r="E16" s="166" t="str">
        <f>'PANEL DE CONTROL DISTRITAL'!E15</f>
        <v>(Número de Archivos de Transacción aceptados /Total de Archivos de Transacción procesados) x100</v>
      </c>
      <c r="F16" s="171" t="str">
        <f>'PANEL DE CONTROL DISTRITAL'!F15</f>
        <v>Semanal (remesa)</v>
      </c>
      <c r="G16" s="172">
        <f>'PANEL DE CONTROL DISTRITAL'!G15</f>
        <v>0.9</v>
      </c>
      <c r="H16" s="25" t="str">
        <f>'PANEL DE CONTROL DISTRITAL'!H15</f>
        <v>Número de Archivos de Transacción aceptados</v>
      </c>
      <c r="I16" s="23">
        <v>78</v>
      </c>
      <c r="J16" s="23">
        <v>372</v>
      </c>
      <c r="K16" s="23">
        <v>369</v>
      </c>
      <c r="L16" s="23">
        <v>376</v>
      </c>
      <c r="M16" s="23">
        <v>397</v>
      </c>
      <c r="N16" s="23">
        <v>390</v>
      </c>
      <c r="O16" s="23">
        <v>401</v>
      </c>
      <c r="P16" s="23">
        <v>396</v>
      </c>
      <c r="Q16" s="23">
        <v>382</v>
      </c>
      <c r="R16" s="23">
        <v>286</v>
      </c>
      <c r="S16" s="23">
        <v>435</v>
      </c>
      <c r="T16" s="23">
        <v>482</v>
      </c>
      <c r="U16" s="23">
        <v>481</v>
      </c>
      <c r="V16" s="23">
        <v>652</v>
      </c>
      <c r="W16" s="23">
        <v>728</v>
      </c>
      <c r="X16" s="23">
        <v>650</v>
      </c>
      <c r="Y16" s="23">
        <v>574</v>
      </c>
      <c r="Z16" s="23">
        <v>520</v>
      </c>
      <c r="AA16" s="23">
        <v>717</v>
      </c>
      <c r="AB16" s="23">
        <v>851</v>
      </c>
      <c r="AC16" s="64">
        <v>979</v>
      </c>
      <c r="AD16" s="64">
        <v>434</v>
      </c>
      <c r="AE16" s="168">
        <f>IFERROR(SUM(I16:AD16)/SUM(I17:AD17),0)</f>
        <v>1</v>
      </c>
    </row>
    <row r="17" spans="1:43" s="3" customFormat="1" ht="50.1" customHeight="1" thickTop="1" thickBot="1">
      <c r="A17" s="167"/>
      <c r="B17" s="169"/>
      <c r="C17" s="166"/>
      <c r="D17" s="170"/>
      <c r="E17" s="166"/>
      <c r="F17" s="171"/>
      <c r="G17" s="172"/>
      <c r="H17" s="25" t="str">
        <f>'PANEL DE CONTROL DISTRITAL'!H16</f>
        <v>Total de Archivos de Transacción procesados</v>
      </c>
      <c r="I17" s="43">
        <v>78</v>
      </c>
      <c r="J17" s="43">
        <v>372</v>
      </c>
      <c r="K17" s="43">
        <v>369</v>
      </c>
      <c r="L17" s="43">
        <v>376</v>
      </c>
      <c r="M17" s="43">
        <v>397</v>
      </c>
      <c r="N17" s="43">
        <v>390</v>
      </c>
      <c r="O17" s="43">
        <v>401</v>
      </c>
      <c r="P17" s="43">
        <v>396</v>
      </c>
      <c r="Q17" s="43">
        <v>382</v>
      </c>
      <c r="R17" s="43">
        <v>286</v>
      </c>
      <c r="S17" s="43">
        <v>435</v>
      </c>
      <c r="T17" s="43">
        <v>482</v>
      </c>
      <c r="U17" s="43">
        <v>481</v>
      </c>
      <c r="V17" s="43">
        <v>652</v>
      </c>
      <c r="W17" s="43">
        <v>728</v>
      </c>
      <c r="X17" s="43">
        <v>650</v>
      </c>
      <c r="Y17" s="43">
        <v>574</v>
      </c>
      <c r="Z17" s="43">
        <v>520</v>
      </c>
      <c r="AA17" s="43">
        <v>717</v>
      </c>
      <c r="AB17" s="43">
        <v>851</v>
      </c>
      <c r="AC17" s="43">
        <v>979</v>
      </c>
      <c r="AD17" s="43">
        <v>434</v>
      </c>
      <c r="AE17" s="168"/>
    </row>
    <row r="18" spans="1:43" s="45" customFormat="1" ht="8.1" customHeight="1" thickTop="1" thickBot="1">
      <c r="A18" s="167"/>
      <c r="B18" s="167"/>
      <c r="C18" s="167"/>
      <c r="D18" s="167"/>
      <c r="E18" s="167"/>
      <c r="F18" s="167"/>
      <c r="G18" s="167"/>
      <c r="H18" s="167"/>
      <c r="I18" s="167"/>
      <c r="J18" s="167"/>
      <c r="K18" s="167"/>
      <c r="L18" s="167"/>
      <c r="M18" s="167"/>
      <c r="N18" s="167"/>
      <c r="O18" s="167"/>
      <c r="P18" s="167"/>
      <c r="Q18" s="167"/>
      <c r="R18" s="167"/>
      <c r="S18" s="167"/>
      <c r="T18" s="167"/>
      <c r="U18" s="167"/>
      <c r="V18" s="167"/>
      <c r="W18" s="167"/>
      <c r="X18" s="167"/>
      <c r="Y18" s="167"/>
      <c r="Z18" s="167"/>
      <c r="AA18" s="167"/>
      <c r="AB18" s="167"/>
      <c r="AC18" s="167"/>
      <c r="AD18" s="167"/>
      <c r="AE18" s="167"/>
      <c r="AF18" s="44"/>
      <c r="AG18" s="44"/>
      <c r="AH18" s="44"/>
      <c r="AI18" s="44"/>
      <c r="AJ18" s="44"/>
      <c r="AK18" s="44"/>
      <c r="AL18" s="44"/>
      <c r="AM18" s="44"/>
      <c r="AN18" s="44"/>
      <c r="AO18" s="44"/>
      <c r="AP18" s="44"/>
      <c r="AQ18" s="44"/>
    </row>
    <row r="19" spans="1:43" s="3" customFormat="1" ht="50.1" customHeight="1" thickTop="1" thickBot="1">
      <c r="A19" s="167">
        <f>'PANEL DE CONTROL DISTRITAL'!A18</f>
        <v>4</v>
      </c>
      <c r="B19" s="169" t="str">
        <f>'PANEL DE CONTROL DISTRITAL'!B18</f>
        <v>CONCILIACIÓN</v>
      </c>
      <c r="C19" s="166" t="str">
        <f>'PANEL DE CONTROL DISTRITAL'!C18</f>
        <v>Responsable de Módulo</v>
      </c>
      <c r="D19" s="170" t="str">
        <f>'PANEL DE CONTROL DISTRITAL'!D18</f>
        <v xml:space="preserve">Credenciales disponibles para entrega = </v>
      </c>
      <c r="E19" s="166" t="str">
        <f>'PANEL DE CONTROL DISTRITAL'!E18</f>
        <v>((Credenciales recibidas - Credenciales inconsistentes) / Credenciales recibidas) x 100</v>
      </c>
      <c r="F19" s="171" t="str">
        <f>'PANEL DE CONTROL DISTRITAL'!F18</f>
        <v>Semanal (remesa)</v>
      </c>
      <c r="G19" s="172">
        <f>'PANEL DE CONTROL DISTRITAL'!G18</f>
        <v>0.9</v>
      </c>
      <c r="H19" s="25" t="str">
        <f>'PANEL DE CONTROL DISTRITAL'!H18</f>
        <v xml:space="preserve">Credenciales Recibidas - Credenciales inconsistentes </v>
      </c>
      <c r="I19" s="23">
        <v>73</v>
      </c>
      <c r="J19" s="23">
        <v>293</v>
      </c>
      <c r="K19" s="23">
        <v>318</v>
      </c>
      <c r="L19" s="23">
        <v>437</v>
      </c>
      <c r="M19" s="23">
        <v>468</v>
      </c>
      <c r="N19" s="23">
        <v>330</v>
      </c>
      <c r="O19" s="23">
        <v>370</v>
      </c>
      <c r="P19" s="23">
        <v>495</v>
      </c>
      <c r="Q19" s="23">
        <v>304</v>
      </c>
      <c r="R19" s="23">
        <v>380</v>
      </c>
      <c r="S19" s="23">
        <v>355</v>
      </c>
      <c r="T19" s="23">
        <v>454</v>
      </c>
      <c r="U19" s="23">
        <v>517</v>
      </c>
      <c r="V19" s="23">
        <v>403</v>
      </c>
      <c r="W19" s="23">
        <v>824</v>
      </c>
      <c r="X19" s="23">
        <v>682</v>
      </c>
      <c r="Y19" s="23">
        <v>340</v>
      </c>
      <c r="Z19" s="23">
        <v>466</v>
      </c>
      <c r="AA19" s="23">
        <v>418</v>
      </c>
      <c r="AB19" s="23">
        <v>1206</v>
      </c>
      <c r="AC19" s="64">
        <v>595</v>
      </c>
      <c r="AD19" s="64">
        <v>0</v>
      </c>
      <c r="AE19" s="168">
        <f>IFERROR(SUM(I19:AD19)/SUM(I20:AD20),0)</f>
        <v>1</v>
      </c>
    </row>
    <row r="20" spans="1:43" s="3" customFormat="1" ht="50.1" customHeight="1" thickTop="1" thickBot="1">
      <c r="A20" s="167"/>
      <c r="B20" s="169"/>
      <c r="C20" s="166"/>
      <c r="D20" s="170"/>
      <c r="E20" s="166"/>
      <c r="F20" s="171"/>
      <c r="G20" s="172"/>
      <c r="H20" s="25" t="str">
        <f>'PANEL DE CONTROL DISTRITAL'!H19</f>
        <v>Credenciales recibidas</v>
      </c>
      <c r="I20" s="43">
        <v>73</v>
      </c>
      <c r="J20" s="43">
        <v>293</v>
      </c>
      <c r="K20" s="43">
        <v>318</v>
      </c>
      <c r="L20" s="43">
        <v>437</v>
      </c>
      <c r="M20" s="43">
        <v>468</v>
      </c>
      <c r="N20" s="43">
        <v>330</v>
      </c>
      <c r="O20" s="43">
        <v>370</v>
      </c>
      <c r="P20" s="43">
        <v>495</v>
      </c>
      <c r="Q20" s="43">
        <v>304</v>
      </c>
      <c r="R20" s="43">
        <v>380</v>
      </c>
      <c r="S20" s="43">
        <v>355</v>
      </c>
      <c r="T20" s="43">
        <v>454</v>
      </c>
      <c r="U20" s="43">
        <v>517</v>
      </c>
      <c r="V20" s="43">
        <v>403</v>
      </c>
      <c r="W20" s="43">
        <v>824</v>
      </c>
      <c r="X20" s="43">
        <v>682</v>
      </c>
      <c r="Y20" s="43">
        <v>340</v>
      </c>
      <c r="Z20" s="43">
        <v>466</v>
      </c>
      <c r="AA20" s="43">
        <v>418</v>
      </c>
      <c r="AB20" s="43">
        <v>1206</v>
      </c>
      <c r="AC20" s="43">
        <v>595</v>
      </c>
      <c r="AD20" s="43">
        <v>0</v>
      </c>
      <c r="AE20" s="168"/>
    </row>
    <row r="21" spans="1:43" s="45" customFormat="1" ht="8.1" customHeight="1" thickTop="1" thickBot="1">
      <c r="A21" s="46"/>
      <c r="B21" s="47"/>
      <c r="C21" s="48"/>
      <c r="D21" s="49"/>
      <c r="E21" s="48"/>
      <c r="F21" s="50"/>
      <c r="G21" s="51"/>
      <c r="H21" s="52"/>
      <c r="I21" s="53"/>
      <c r="J21" s="53"/>
      <c r="K21" s="53"/>
      <c r="L21" s="53"/>
      <c r="M21" s="53"/>
      <c r="N21" s="53"/>
      <c r="O21" s="53"/>
      <c r="P21" s="53"/>
      <c r="Q21" s="53"/>
      <c r="R21" s="53"/>
      <c r="S21" s="53"/>
      <c r="T21" s="53"/>
      <c r="U21" s="53"/>
      <c r="V21" s="53"/>
      <c r="W21" s="53"/>
      <c r="X21" s="53"/>
      <c r="Y21" s="53"/>
      <c r="Z21" s="53"/>
      <c r="AA21" s="53"/>
      <c r="AB21" s="53"/>
      <c r="AC21" s="53"/>
      <c r="AD21" s="53"/>
      <c r="AE21" s="54"/>
      <c r="AF21" s="44"/>
      <c r="AG21" s="44"/>
      <c r="AH21" s="44"/>
      <c r="AI21" s="44"/>
      <c r="AJ21" s="44"/>
      <c r="AK21" s="44"/>
      <c r="AL21" s="44"/>
      <c r="AM21" s="44"/>
      <c r="AN21" s="44"/>
      <c r="AO21" s="44"/>
      <c r="AP21" s="44"/>
      <c r="AQ21" s="44"/>
    </row>
    <row r="22" spans="1:43" s="3" customFormat="1" ht="50.1" customHeight="1" thickTop="1" thickBot="1">
      <c r="A22" s="167">
        <f>'PANEL DE CONTROL DISTRITAL'!A21</f>
        <v>5</v>
      </c>
      <c r="B22" s="169" t="str">
        <f>'PANEL DE CONTROL DISTRITAL'!B21</f>
        <v>CONCILIACIÓN</v>
      </c>
      <c r="C22" s="166" t="str">
        <f>'PANEL DE CONTROL DISTRITAL'!C21</f>
        <v>Responsable de Módulo</v>
      </c>
      <c r="D22" s="170" t="str">
        <f>'PANEL DE CONTROL DISTRITAL'!D21</f>
        <v xml:space="preserve">Credenciales disponibles para entrega = </v>
      </c>
      <c r="E22" s="166" t="str">
        <f>'PANEL DE CONTROL DISTRITAL'!E21</f>
        <v>(Credenciales en resguardo / Credenciales totales en SIIRFE disponibles para entrega) x 100</v>
      </c>
      <c r="F22" s="171" t="str">
        <f>'PANEL DE CONTROL DISTRITAL'!F21</f>
        <v>Semanal (remesa)</v>
      </c>
      <c r="G22" s="172">
        <f>'PANEL DE CONTROL DISTRITAL'!G21</f>
        <v>1</v>
      </c>
      <c r="H22" s="25" t="str">
        <f>'PANEL DE CONTROL DISTRITAL'!H21</f>
        <v>Credenciales en resguardo</v>
      </c>
      <c r="I22" s="23">
        <v>953</v>
      </c>
      <c r="J22" s="23">
        <v>835</v>
      </c>
      <c r="K22" s="23">
        <v>749</v>
      </c>
      <c r="L22" s="23">
        <v>790</v>
      </c>
      <c r="M22" s="23">
        <v>872</v>
      </c>
      <c r="N22" s="23">
        <v>812</v>
      </c>
      <c r="O22" s="23">
        <v>770</v>
      </c>
      <c r="P22" s="23">
        <v>879</v>
      </c>
      <c r="Q22" s="23">
        <v>739</v>
      </c>
      <c r="R22" s="23">
        <v>868</v>
      </c>
      <c r="S22" s="23">
        <v>717</v>
      </c>
      <c r="T22" s="23">
        <v>838</v>
      </c>
      <c r="U22" s="23">
        <v>943</v>
      </c>
      <c r="V22" s="23">
        <v>871</v>
      </c>
      <c r="W22" s="23">
        <v>1066</v>
      </c>
      <c r="X22" s="23">
        <v>1054</v>
      </c>
      <c r="Y22" s="23">
        <v>717</v>
      </c>
      <c r="Z22" s="23">
        <v>662</v>
      </c>
      <c r="AA22" s="23">
        <v>632</v>
      </c>
      <c r="AB22" s="23">
        <v>1072</v>
      </c>
      <c r="AC22" s="64">
        <v>777</v>
      </c>
      <c r="AD22" s="64">
        <v>745</v>
      </c>
      <c r="AE22" s="168">
        <f>IFERROR(SUM(I22:AD22)/SUM(I23:AD23),0)</f>
        <v>1</v>
      </c>
    </row>
    <row r="23" spans="1:43" s="3" customFormat="1" ht="50.1" customHeight="1" thickTop="1" thickBot="1">
      <c r="A23" s="167"/>
      <c r="B23" s="169"/>
      <c r="C23" s="166"/>
      <c r="D23" s="170"/>
      <c r="E23" s="166"/>
      <c r="F23" s="171"/>
      <c r="G23" s="172"/>
      <c r="H23" s="25" t="str">
        <f>'PANEL DE CONTROL DISTRITAL'!H22</f>
        <v>Credenciales totales en SIIRFE disponibles para entrega</v>
      </c>
      <c r="I23" s="43">
        <v>953</v>
      </c>
      <c r="J23" s="43">
        <v>835</v>
      </c>
      <c r="K23" s="43">
        <v>749</v>
      </c>
      <c r="L23" s="43">
        <v>790</v>
      </c>
      <c r="M23" s="43">
        <v>872</v>
      </c>
      <c r="N23" s="43">
        <v>812</v>
      </c>
      <c r="O23" s="43">
        <v>770</v>
      </c>
      <c r="P23" s="43">
        <v>879</v>
      </c>
      <c r="Q23" s="43">
        <v>739</v>
      </c>
      <c r="R23" s="43">
        <v>868</v>
      </c>
      <c r="S23" s="43">
        <v>717</v>
      </c>
      <c r="T23" s="43">
        <v>838</v>
      </c>
      <c r="U23" s="43">
        <v>943</v>
      </c>
      <c r="V23" s="43">
        <v>871</v>
      </c>
      <c r="W23" s="43">
        <v>1066</v>
      </c>
      <c r="X23" s="43">
        <v>1054</v>
      </c>
      <c r="Y23" s="43">
        <v>717</v>
      </c>
      <c r="Z23" s="43">
        <v>662</v>
      </c>
      <c r="AA23" s="43">
        <v>632</v>
      </c>
      <c r="AB23" s="43">
        <v>1072</v>
      </c>
      <c r="AC23" s="43">
        <v>777</v>
      </c>
      <c r="AD23" s="43">
        <v>745</v>
      </c>
      <c r="AE23" s="168"/>
    </row>
    <row r="24" spans="1:43" s="4" customFormat="1" ht="8.25" customHeight="1" thickTop="1" thickBot="1">
      <c r="A24" s="167"/>
      <c r="B24" s="167"/>
      <c r="C24" s="167"/>
      <c r="D24" s="167"/>
      <c r="E24" s="167"/>
      <c r="F24" s="167"/>
      <c r="G24" s="167"/>
      <c r="H24" s="167"/>
      <c r="I24" s="167"/>
      <c r="J24" s="167"/>
      <c r="K24" s="167"/>
      <c r="L24" s="167"/>
      <c r="M24" s="167"/>
      <c r="N24" s="167"/>
      <c r="O24" s="167"/>
      <c r="P24" s="167"/>
      <c r="Q24" s="167"/>
      <c r="R24" s="167"/>
      <c r="S24" s="167"/>
      <c r="T24" s="167"/>
      <c r="U24" s="167"/>
      <c r="V24" s="167"/>
      <c r="W24" s="167"/>
      <c r="X24" s="167"/>
      <c r="Y24" s="167"/>
      <c r="Z24" s="167"/>
      <c r="AA24" s="167"/>
      <c r="AB24" s="167"/>
      <c r="AC24" s="167"/>
      <c r="AD24" s="167"/>
      <c r="AE24" s="167"/>
    </row>
    <row r="25" spans="1:43" ht="50.1" customHeight="1" thickTop="1" thickBot="1">
      <c r="A25" s="167">
        <f>'PANEL DE CONTROL DISTRITAL'!A24</f>
        <v>6</v>
      </c>
      <c r="B25" s="169" t="str">
        <f>'PANEL DE CONTROL DISTRITAL'!B24</f>
        <v>ENTREGA</v>
      </c>
      <c r="C25" s="166" t="str">
        <f>'PANEL DE CONTROL DISTRITAL'!C24</f>
        <v>Operador de Equipo Tecnológico</v>
      </c>
      <c r="D25" s="170" t="str">
        <f>'PANEL DE CONTROL DISTRITAL'!D24</f>
        <v xml:space="preserve">Efectividad de entrega de CPV en MAC = </v>
      </c>
      <c r="E25" s="166" t="str">
        <f>'PANEL DE CONTROL DISTRITAL'!E24</f>
        <v>(Total de credenciales entregadas / Total de credenciales solicitadas) x 100</v>
      </c>
      <c r="F25" s="171" t="str">
        <f>'PANEL DE CONTROL DISTRITAL'!F24</f>
        <v>Semanal (remesa)</v>
      </c>
      <c r="G25" s="172">
        <f>'PANEL DE CONTROL DISTRITAL'!G24</f>
        <v>0.9</v>
      </c>
      <c r="H25" s="25" t="str">
        <f>'PANEL DE CONTROL DISTRITAL'!H24</f>
        <v xml:space="preserve">Total de credenciales entregadas </v>
      </c>
      <c r="I25" s="23">
        <v>97</v>
      </c>
      <c r="J25" s="23">
        <v>411</v>
      </c>
      <c r="K25" s="23">
        <v>390</v>
      </c>
      <c r="L25" s="23">
        <v>396</v>
      </c>
      <c r="M25" s="23">
        <v>381</v>
      </c>
      <c r="N25" s="23">
        <v>384</v>
      </c>
      <c r="O25" s="23">
        <v>412</v>
      </c>
      <c r="P25" s="23">
        <v>386</v>
      </c>
      <c r="Q25" s="23">
        <v>444</v>
      </c>
      <c r="R25" s="23">
        <v>251</v>
      </c>
      <c r="S25" s="23">
        <v>500</v>
      </c>
      <c r="T25" s="23">
        <v>333</v>
      </c>
      <c r="U25" s="23">
        <v>412</v>
      </c>
      <c r="V25" s="23">
        <v>475</v>
      </c>
      <c r="W25" s="23">
        <v>629</v>
      </c>
      <c r="X25" s="23">
        <v>688</v>
      </c>
      <c r="Y25" s="23">
        <v>677</v>
      </c>
      <c r="Z25" s="23">
        <v>521</v>
      </c>
      <c r="AA25" s="23">
        <v>448</v>
      </c>
      <c r="AB25" s="23">
        <v>766</v>
      </c>
      <c r="AC25" s="64">
        <v>882</v>
      </c>
      <c r="AD25" s="64">
        <v>32</v>
      </c>
      <c r="AE25" s="168">
        <f>IFERROR(SUM(I25:AD25)/SUM(I26:AD26),0)</f>
        <v>0.99728424864212428</v>
      </c>
    </row>
    <row r="26" spans="1:43" ht="50.1" customHeight="1" thickTop="1" thickBot="1">
      <c r="A26" s="167"/>
      <c r="B26" s="169"/>
      <c r="C26" s="166"/>
      <c r="D26" s="170"/>
      <c r="E26" s="166"/>
      <c r="F26" s="171"/>
      <c r="G26" s="172"/>
      <c r="H26" s="25" t="str">
        <f>'PANEL DE CONTROL DISTRITAL'!H25</f>
        <v xml:space="preserve"> Total de credenciales solicitadas</v>
      </c>
      <c r="I26" s="43">
        <v>97</v>
      </c>
      <c r="J26" s="43">
        <v>412</v>
      </c>
      <c r="K26" s="43">
        <v>390</v>
      </c>
      <c r="L26" s="43">
        <v>397</v>
      </c>
      <c r="M26" s="43">
        <v>383</v>
      </c>
      <c r="N26" s="43">
        <v>384</v>
      </c>
      <c r="O26" s="43">
        <v>415</v>
      </c>
      <c r="P26" s="43">
        <v>389</v>
      </c>
      <c r="Q26" s="43">
        <v>444</v>
      </c>
      <c r="R26" s="43">
        <v>251</v>
      </c>
      <c r="S26" s="43">
        <v>500</v>
      </c>
      <c r="T26" s="43">
        <v>333</v>
      </c>
      <c r="U26" s="43">
        <v>412</v>
      </c>
      <c r="V26" s="43">
        <v>476</v>
      </c>
      <c r="W26" s="43">
        <v>631</v>
      </c>
      <c r="X26" s="43">
        <v>691</v>
      </c>
      <c r="Y26" s="43">
        <v>683</v>
      </c>
      <c r="Z26" s="43">
        <v>523</v>
      </c>
      <c r="AA26" s="43">
        <v>449</v>
      </c>
      <c r="AB26" s="43">
        <v>768</v>
      </c>
      <c r="AC26" s="43">
        <v>882</v>
      </c>
      <c r="AD26" s="43">
        <v>32</v>
      </c>
      <c r="AE26" s="168"/>
    </row>
    <row r="27" spans="1:43" ht="15.75" customHeight="1" thickTop="1">
      <c r="B27" s="1" t="s">
        <v>116</v>
      </c>
      <c r="H27" s="55"/>
      <c r="I27" s="56"/>
      <c r="J27" s="56"/>
      <c r="K27" s="56"/>
      <c r="L27" s="56"/>
      <c r="M27" s="56"/>
      <c r="N27" s="56"/>
      <c r="O27" s="56"/>
      <c r="P27" s="56"/>
      <c r="Q27" s="56"/>
      <c r="R27" s="56"/>
      <c r="S27" s="56"/>
      <c r="T27" s="56"/>
      <c r="U27" s="56"/>
      <c r="V27" s="56"/>
      <c r="W27" s="56"/>
      <c r="X27" s="56"/>
      <c r="Y27" s="56"/>
      <c r="Z27" s="56"/>
      <c r="AA27" s="56"/>
      <c r="AB27" s="56"/>
      <c r="AC27" s="56"/>
      <c r="AD27" s="56"/>
      <c r="AE27" s="12"/>
    </row>
    <row r="28" spans="1:43" ht="15.75" customHeight="1">
      <c r="H28" s="57"/>
    </row>
    <row r="29" spans="1:43" ht="15.75" customHeight="1">
      <c r="H29" s="57"/>
      <c r="I29" s="179" t="s">
        <v>117</v>
      </c>
      <c r="J29" s="179"/>
      <c r="K29" s="179"/>
      <c r="L29" s="179"/>
    </row>
    <row r="30" spans="1:43" ht="15.75" customHeight="1">
      <c r="H30" s="57"/>
      <c r="I30" s="26"/>
      <c r="J30" s="27" t="s">
        <v>118</v>
      </c>
      <c r="K30" s="27"/>
      <c r="L30" s="27"/>
    </row>
    <row r="31" spans="1:43" ht="39" customHeight="1">
      <c r="H31" s="57"/>
      <c r="I31" s="28"/>
      <c r="J31" s="27" t="s">
        <v>119</v>
      </c>
      <c r="K31" s="27"/>
      <c r="L31" s="27"/>
    </row>
    <row r="32" spans="1:43" ht="30" customHeight="1">
      <c r="H32" s="57"/>
      <c r="I32" s="29"/>
      <c r="J32" s="27" t="s">
        <v>120</v>
      </c>
      <c r="K32" s="27"/>
      <c r="L32" s="27"/>
    </row>
    <row r="33" spans="2:13" ht="30" customHeight="1">
      <c r="H33" s="57"/>
      <c r="I33" s="27"/>
      <c r="J33" s="27"/>
      <c r="K33" s="27"/>
      <c r="L33" s="27"/>
    </row>
    <row r="34" spans="2:13" ht="30" customHeight="1">
      <c r="B34" s="180" t="s">
        <v>121</v>
      </c>
      <c r="C34" s="180"/>
      <c r="D34" s="180"/>
      <c r="E34" s="180"/>
      <c r="F34" s="180"/>
      <c r="G34" s="180"/>
      <c r="H34" s="180"/>
      <c r="I34" s="180"/>
      <c r="J34" s="180"/>
      <c r="K34" s="180"/>
      <c r="L34" s="180"/>
      <c r="M34" s="181"/>
    </row>
    <row r="35" spans="2:13" ht="30" customHeight="1">
      <c r="B35" s="182" t="s">
        <v>122</v>
      </c>
      <c r="C35" s="182"/>
      <c r="D35" s="182"/>
      <c r="E35" s="182"/>
      <c r="F35" s="182"/>
      <c r="G35" s="183"/>
      <c r="H35" s="184" t="s">
        <v>123</v>
      </c>
      <c r="I35" s="182"/>
      <c r="J35" s="182"/>
      <c r="K35" s="182"/>
      <c r="L35" s="182"/>
      <c r="M35" s="183"/>
    </row>
    <row r="36" spans="2:13" ht="30" customHeight="1">
      <c r="B36" s="173"/>
      <c r="C36" s="174"/>
      <c r="D36" s="174"/>
      <c r="E36" s="174"/>
      <c r="F36" s="174"/>
      <c r="G36" s="175"/>
      <c r="H36" s="173"/>
      <c r="I36" s="174"/>
      <c r="J36" s="174"/>
      <c r="K36" s="174"/>
      <c r="L36" s="174"/>
      <c r="M36" s="175"/>
    </row>
    <row r="37" spans="2:13" ht="30" customHeight="1">
      <c r="B37" s="176"/>
      <c r="C37" s="177"/>
      <c r="D37" s="177"/>
      <c r="E37" s="177"/>
      <c r="F37" s="177"/>
      <c r="G37" s="178"/>
      <c r="H37" s="176"/>
      <c r="I37" s="177"/>
      <c r="J37" s="177"/>
      <c r="K37" s="177"/>
      <c r="L37" s="177"/>
      <c r="M37" s="178"/>
    </row>
  </sheetData>
  <mergeCells count="71">
    <mergeCell ref="X2:AE2"/>
    <mergeCell ref="B36:G37"/>
    <mergeCell ref="H36:M37"/>
    <mergeCell ref="G25:G26"/>
    <mergeCell ref="AE25:AE26"/>
    <mergeCell ref="I29:L29"/>
    <mergeCell ref="B34:M34"/>
    <mergeCell ref="B35:G35"/>
    <mergeCell ref="H35:M35"/>
    <mergeCell ref="B25:B26"/>
    <mergeCell ref="C25:C26"/>
    <mergeCell ref="D25:D26"/>
    <mergeCell ref="E25:E26"/>
    <mergeCell ref="F25:F26"/>
    <mergeCell ref="A12:AE12"/>
    <mergeCell ref="B10:B11"/>
    <mergeCell ref="A1:AE1"/>
    <mergeCell ref="F2:G2"/>
    <mergeCell ref="A4:AE4"/>
    <mergeCell ref="A5:AE5"/>
    <mergeCell ref="F10:F11"/>
    <mergeCell ref="G10:G11"/>
    <mergeCell ref="AE10:AE11"/>
    <mergeCell ref="A6:A9"/>
    <mergeCell ref="B6:H6"/>
    <mergeCell ref="I6:X6"/>
    <mergeCell ref="AE6:AE9"/>
    <mergeCell ref="B7:D7"/>
    <mergeCell ref="E7:H7"/>
    <mergeCell ref="I7:X7"/>
    <mergeCell ref="B8:X8"/>
    <mergeCell ref="A10:A11"/>
    <mergeCell ref="C10:C11"/>
    <mergeCell ref="D10:D11"/>
    <mergeCell ref="E10:E11"/>
    <mergeCell ref="F13:F14"/>
    <mergeCell ref="G13:G14"/>
    <mergeCell ref="AE13:AE14"/>
    <mergeCell ref="A15:AE15"/>
    <mergeCell ref="A13:A14"/>
    <mergeCell ref="B13:B14"/>
    <mergeCell ref="C13:C14"/>
    <mergeCell ref="D13:D14"/>
    <mergeCell ref="E13:E14"/>
    <mergeCell ref="F16:F17"/>
    <mergeCell ref="G16:G17"/>
    <mergeCell ref="AE16:AE17"/>
    <mergeCell ref="A18:AE18"/>
    <mergeCell ref="A16:A17"/>
    <mergeCell ref="B16:B17"/>
    <mergeCell ref="C16:C17"/>
    <mergeCell ref="D16:D17"/>
    <mergeCell ref="E16:E17"/>
    <mergeCell ref="F19:F20"/>
    <mergeCell ref="G19:G20"/>
    <mergeCell ref="AE19:AE20"/>
    <mergeCell ref="A19:A20"/>
    <mergeCell ref="B19:B20"/>
    <mergeCell ref="C19:C20"/>
    <mergeCell ref="D19:D20"/>
    <mergeCell ref="E19:E20"/>
    <mergeCell ref="F22:F23"/>
    <mergeCell ref="G22:G23"/>
    <mergeCell ref="AE22:AE23"/>
    <mergeCell ref="A24:AE24"/>
    <mergeCell ref="A25:A26"/>
    <mergeCell ref="A22:A23"/>
    <mergeCell ref="B22:B23"/>
    <mergeCell ref="C22:C23"/>
    <mergeCell ref="D22:D23"/>
    <mergeCell ref="E22:E23"/>
  </mergeCells>
  <conditionalFormatting sqref="I21:AD21">
    <cfRule type="colorScale" priority="649">
      <colorScale>
        <cfvo type="min"/>
        <cfvo type="percentile" val="50"/>
        <cfvo type="max"/>
        <color rgb="FFE98BD7"/>
        <color rgb="FFD5007F"/>
        <color rgb="FF950054"/>
      </colorScale>
    </cfRule>
  </conditionalFormatting>
  <conditionalFormatting sqref="AE10">
    <cfRule type="cellIs" dxfId="1122" priority="18" operator="greaterThan">
      <formula>95%</formula>
    </cfRule>
    <cfRule type="cellIs" dxfId="1121" priority="19" operator="greaterThanOrEqual">
      <formula>90%</formula>
    </cfRule>
    <cfRule type="cellIs" dxfId="1120" priority="20" operator="lessThan">
      <formula>89.99%</formula>
    </cfRule>
  </conditionalFormatting>
  <conditionalFormatting sqref="AE13">
    <cfRule type="cellIs" dxfId="1119" priority="15" operator="greaterThan">
      <formula>95%</formula>
    </cfRule>
    <cfRule type="cellIs" dxfId="1118" priority="16" operator="greaterThanOrEqual">
      <formula>90%</formula>
    </cfRule>
    <cfRule type="cellIs" dxfId="1117" priority="17" operator="lessThan">
      <formula>89.99%</formula>
    </cfRule>
  </conditionalFormatting>
  <conditionalFormatting sqref="AE16">
    <cfRule type="cellIs" dxfId="1116" priority="12" operator="greaterThan">
      <formula>95%</formula>
    </cfRule>
    <cfRule type="cellIs" dxfId="1115" priority="13" operator="greaterThanOrEqual">
      <formula>90%</formula>
    </cfRule>
    <cfRule type="cellIs" dxfId="1114" priority="14" operator="lessThan">
      <formula>89.99%</formula>
    </cfRule>
  </conditionalFormatting>
  <conditionalFormatting sqref="AE19">
    <cfRule type="cellIs" dxfId="1113" priority="9" operator="greaterThan">
      <formula>95%</formula>
    </cfRule>
    <cfRule type="cellIs" dxfId="1112" priority="10" operator="greaterThanOrEqual">
      <formula>90%</formula>
    </cfRule>
    <cfRule type="cellIs" dxfId="1111" priority="11" operator="lessThan">
      <formula>89.99%</formula>
    </cfRule>
  </conditionalFormatting>
  <conditionalFormatting sqref="AE22">
    <cfRule type="cellIs" dxfId="1110" priority="1" operator="greaterThanOrEqual">
      <formula>100%</formula>
    </cfRule>
    <cfRule type="cellIs" dxfId="1109" priority="2" operator="lessThan">
      <formula>99.99%</formula>
    </cfRule>
  </conditionalFormatting>
  <conditionalFormatting sqref="AE25">
    <cfRule type="cellIs" dxfId="1108" priority="3" operator="greaterThan">
      <formula>95%</formula>
    </cfRule>
    <cfRule type="cellIs" dxfId="1107" priority="4" operator="greaterThanOrEqual">
      <formula>90%</formula>
    </cfRule>
    <cfRule type="cellIs" dxfId="1106" priority="5" operator="lessThan">
      <formula>89.99%</formula>
    </cfRule>
  </conditionalFormatting>
  <dataValidations count="1">
    <dataValidation showDropDown="1" showInputMessage="1" showErrorMessage="1" sqref="C21 G19:G23 G10:G11 G16:G17 G13:G14 G25:G26" xr:uid="{A3549BFE-14C2-457D-90AB-2301CD632D8D}"/>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rgb="FF92D050"/>
  </sheetPr>
  <dimension ref="A1:AQ37"/>
  <sheetViews>
    <sheetView showGridLines="0" topLeftCell="O17" zoomScale="85" zoomScaleNormal="85" workbookViewId="0">
      <selection activeCell="I11" sqref="I11"/>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0" width="10.7109375" style="1" customWidth="1"/>
    <col min="31" max="31" width="22.7109375" style="1" customWidth="1"/>
    <col min="32" max="16384" width="11.42578125" style="1"/>
  </cols>
  <sheetData>
    <row r="1" spans="1:43" ht="40.5" customHeight="1">
      <c r="A1" s="148" t="str">
        <f>'PANEL DE CONTROL DISTRITAL'!A1:Q1</f>
        <v>INSTITUTO NACIONAL ELECTORAL
SISTEMA DE GESTIÓN DE LA CALIDAD
ESTADO DE MÉXICO</v>
      </c>
      <c r="B1" s="148"/>
      <c r="C1" s="148"/>
      <c r="D1" s="148"/>
      <c r="E1" s="148"/>
      <c r="F1" s="148"/>
      <c r="G1" s="148"/>
      <c r="H1" s="148"/>
      <c r="I1" s="148"/>
      <c r="J1" s="148"/>
      <c r="K1" s="148"/>
      <c r="L1" s="148"/>
      <c r="M1" s="148"/>
      <c r="N1" s="148"/>
      <c r="O1" s="148"/>
      <c r="P1" s="148"/>
      <c r="Q1" s="148"/>
      <c r="R1" s="148"/>
      <c r="S1" s="148"/>
      <c r="T1" s="148"/>
      <c r="U1" s="148"/>
      <c r="V1" s="148"/>
      <c r="W1" s="148"/>
      <c r="X1" s="148"/>
      <c r="Y1" s="148"/>
      <c r="Z1" s="148"/>
      <c r="AA1" s="148"/>
      <c r="AB1" s="148"/>
      <c r="AC1" s="148"/>
      <c r="AD1" s="148"/>
      <c r="AE1" s="148"/>
    </row>
    <row r="2" spans="1:43" ht="33.75" customHeight="1">
      <c r="A2" s="11"/>
      <c r="B2" s="11"/>
      <c r="C2" s="11"/>
      <c r="D2" s="9" t="s">
        <v>89</v>
      </c>
      <c r="E2" s="9">
        <v>6</v>
      </c>
      <c r="F2" s="149" t="s">
        <v>90</v>
      </c>
      <c r="G2" s="149"/>
      <c r="H2" s="20">
        <v>150651</v>
      </c>
      <c r="I2" s="19"/>
      <c r="J2" s="19"/>
      <c r="K2" s="11"/>
      <c r="L2" s="11"/>
      <c r="M2" s="11"/>
      <c r="N2" s="11"/>
      <c r="O2" s="11"/>
      <c r="P2" s="11"/>
      <c r="Q2" s="11"/>
      <c r="R2" s="11"/>
      <c r="S2" s="11"/>
      <c r="T2" s="11"/>
      <c r="U2" s="11"/>
      <c r="V2" s="11"/>
      <c r="W2" s="58"/>
      <c r="X2" s="150" t="str">
        <f>'PANEL DE CONTROL DISTRITAL'!M2</f>
        <v>Fecha de corte: 22/01/2024</v>
      </c>
      <c r="Y2" s="150"/>
      <c r="Z2" s="150"/>
      <c r="AA2" s="150"/>
      <c r="AB2" s="150"/>
      <c r="AC2" s="150"/>
      <c r="AD2" s="150"/>
      <c r="AE2" s="150"/>
      <c r="AF2" s="15"/>
    </row>
    <row r="3" spans="1:43" ht="11.25" customHeight="1">
      <c r="A3" s="11"/>
      <c r="B3" s="6"/>
      <c r="C3" s="6"/>
      <c r="D3" s="6"/>
      <c r="E3" s="6"/>
      <c r="F3" s="6"/>
      <c r="G3" s="6"/>
      <c r="H3" s="6"/>
      <c r="I3" s="6"/>
      <c r="J3" s="6"/>
      <c r="K3" s="6"/>
      <c r="L3" s="6"/>
      <c r="M3" s="6"/>
      <c r="N3" s="6"/>
      <c r="O3" s="6"/>
      <c r="P3" s="6"/>
      <c r="Q3" s="6"/>
      <c r="R3" s="6"/>
      <c r="S3" s="6"/>
      <c r="T3" s="6"/>
      <c r="U3" s="6"/>
      <c r="V3" s="6"/>
      <c r="W3" s="6"/>
      <c r="X3" s="6"/>
      <c r="Y3" s="6"/>
      <c r="Z3" s="6"/>
      <c r="AA3" s="6"/>
      <c r="AB3" s="6"/>
      <c r="AC3" s="6"/>
      <c r="AD3" s="6"/>
    </row>
    <row r="4" spans="1:43" ht="30" customHeight="1">
      <c r="A4" s="154" t="s">
        <v>91</v>
      </c>
      <c r="B4" s="155"/>
      <c r="C4" s="155"/>
      <c r="D4" s="155"/>
      <c r="E4" s="155"/>
      <c r="F4" s="155"/>
      <c r="G4" s="155"/>
      <c r="H4" s="155"/>
      <c r="I4" s="155"/>
      <c r="J4" s="155"/>
      <c r="K4" s="155"/>
      <c r="L4" s="155"/>
      <c r="M4" s="155"/>
      <c r="N4" s="155"/>
      <c r="O4" s="155"/>
      <c r="P4" s="155"/>
      <c r="Q4" s="155"/>
      <c r="R4" s="155"/>
      <c r="S4" s="155"/>
      <c r="T4" s="155"/>
      <c r="U4" s="155"/>
      <c r="V4" s="155"/>
      <c r="W4" s="155"/>
      <c r="X4" s="155"/>
      <c r="Y4" s="155"/>
      <c r="Z4" s="155"/>
      <c r="AA4" s="155"/>
      <c r="AB4" s="155"/>
      <c r="AC4" s="155"/>
      <c r="AD4" s="155"/>
      <c r="AE4" s="156"/>
      <c r="AG4" s="18"/>
    </row>
    <row r="5" spans="1:43" ht="5.25" customHeight="1">
      <c r="A5" s="157"/>
      <c r="B5" s="158"/>
      <c r="C5" s="158"/>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9"/>
    </row>
    <row r="6" spans="1:43" ht="18" customHeight="1">
      <c r="A6" s="151" t="str">
        <f>'PANEL DE CONTROL DISTRITAL'!A6</f>
        <v>Número</v>
      </c>
      <c r="B6" s="152" t="str">
        <f>'PANEL DE CONTROL DISTRITAL'!B6</f>
        <v xml:space="preserve">PROCESOS SUSTANTIVOS E INDICADORES </v>
      </c>
      <c r="C6" s="152"/>
      <c r="D6" s="152"/>
      <c r="E6" s="152"/>
      <c r="F6" s="152"/>
      <c r="G6" s="152"/>
      <c r="H6" s="152"/>
      <c r="I6" s="160" t="s">
        <v>92</v>
      </c>
      <c r="J6" s="161"/>
      <c r="K6" s="161"/>
      <c r="L6" s="161"/>
      <c r="M6" s="161"/>
      <c r="N6" s="161"/>
      <c r="O6" s="161"/>
      <c r="P6" s="161"/>
      <c r="Q6" s="161"/>
      <c r="R6" s="161"/>
      <c r="S6" s="161"/>
      <c r="T6" s="161"/>
      <c r="U6" s="161"/>
      <c r="V6" s="161"/>
      <c r="W6" s="161"/>
      <c r="X6" s="161"/>
      <c r="Y6" s="85"/>
      <c r="Z6" s="85"/>
      <c r="AA6" s="85"/>
      <c r="AB6" s="85"/>
      <c r="AC6" s="85"/>
      <c r="AD6" s="85"/>
      <c r="AE6" s="153" t="s">
        <v>93</v>
      </c>
    </row>
    <row r="7" spans="1:43" ht="17.25" customHeight="1">
      <c r="A7" s="151"/>
      <c r="B7" s="152" t="str">
        <f>'PANEL DE CONTROL DISTRITAL'!B7</f>
        <v>DESCRIPCIÓN</v>
      </c>
      <c r="C7" s="152"/>
      <c r="D7" s="152"/>
      <c r="E7" s="152" t="str">
        <f>'PANEL DE CONTROL DISTRITAL'!E7</f>
        <v>MEDICIÓN</v>
      </c>
      <c r="F7" s="152"/>
      <c r="G7" s="152"/>
      <c r="H7" s="152"/>
      <c r="I7" s="162" t="str">
        <f>'PANEL DE CONTROL DISTRITAL'!A5</f>
        <v>CAMPAÑA ANUAL INTENSA 2023</v>
      </c>
      <c r="J7" s="163"/>
      <c r="K7" s="163"/>
      <c r="L7" s="163"/>
      <c r="M7" s="163"/>
      <c r="N7" s="163"/>
      <c r="O7" s="163"/>
      <c r="P7" s="163"/>
      <c r="Q7" s="163"/>
      <c r="R7" s="163"/>
      <c r="S7" s="163"/>
      <c r="T7" s="163"/>
      <c r="U7" s="163"/>
      <c r="V7" s="163"/>
      <c r="W7" s="163"/>
      <c r="X7" s="163"/>
      <c r="Y7" s="86"/>
      <c r="Z7" s="86"/>
      <c r="AA7" s="86"/>
      <c r="AB7" s="86"/>
      <c r="AC7" s="86"/>
      <c r="AD7" s="86"/>
      <c r="AE7" s="153"/>
    </row>
    <row r="8" spans="1:43" ht="5.25" customHeight="1">
      <c r="A8" s="151"/>
      <c r="B8" s="164"/>
      <c r="C8" s="165"/>
      <c r="D8" s="165"/>
      <c r="E8" s="165"/>
      <c r="F8" s="165"/>
      <c r="G8" s="165"/>
      <c r="H8" s="165"/>
      <c r="I8" s="165"/>
      <c r="J8" s="165"/>
      <c r="K8" s="165"/>
      <c r="L8" s="165"/>
      <c r="M8" s="165"/>
      <c r="N8" s="165"/>
      <c r="O8" s="165"/>
      <c r="P8" s="165"/>
      <c r="Q8" s="165"/>
      <c r="R8" s="165"/>
      <c r="S8" s="165"/>
      <c r="T8" s="165"/>
      <c r="U8" s="165"/>
      <c r="V8" s="165"/>
      <c r="W8" s="165"/>
      <c r="X8" s="165"/>
      <c r="Y8" s="87"/>
      <c r="Z8" s="87"/>
      <c r="AA8" s="87"/>
      <c r="AB8" s="87"/>
      <c r="AC8" s="87"/>
      <c r="AD8" s="87"/>
      <c r="AE8" s="153"/>
    </row>
    <row r="9" spans="1:43" s="2" customFormat="1" ht="29.25" customHeight="1" thickTop="1" thickBot="1">
      <c r="A9" s="151"/>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42" t="str">
        <f>'PANEL DE CONTROL DISTRITAL'!H8</f>
        <v>Nominativo</v>
      </c>
      <c r="I9" s="31" t="str">
        <f>'150151'!I9</f>
        <v>2023-37</v>
      </c>
      <c r="J9" s="31" t="str">
        <f>'150151'!J9</f>
        <v>2023-38</v>
      </c>
      <c r="K9" s="31" t="str">
        <f>'150151'!K9</f>
        <v>2023-39</v>
      </c>
      <c r="L9" s="31" t="str">
        <f>'150151'!L9</f>
        <v>2023-40</v>
      </c>
      <c r="M9" s="31" t="str">
        <f>'150151'!M9</f>
        <v>2023-41</v>
      </c>
      <c r="N9" s="31" t="str">
        <f>'150151'!N9</f>
        <v>2023-42</v>
      </c>
      <c r="O9" s="31" t="str">
        <f>'150151'!O9</f>
        <v>2023-43</v>
      </c>
      <c r="P9" s="31" t="str">
        <f>'150151'!P9</f>
        <v>2023-44</v>
      </c>
      <c r="Q9" s="31" t="str">
        <f>'150151'!Q9</f>
        <v>2023-45</v>
      </c>
      <c r="R9" s="31" t="str">
        <f>'150151'!R9</f>
        <v>2023-46</v>
      </c>
      <c r="S9" s="31" t="str">
        <f>'150151'!S9</f>
        <v>2023-47</v>
      </c>
      <c r="T9" s="31" t="str">
        <f>'150151'!T9</f>
        <v>2023-48</v>
      </c>
      <c r="U9" s="31" t="str">
        <f>'150151'!U9</f>
        <v>2023-49</v>
      </c>
      <c r="V9" s="31" t="str">
        <f>'150151'!V9</f>
        <v>2023-50</v>
      </c>
      <c r="W9" s="31" t="str">
        <f>'150151'!W9</f>
        <v>2023-51</v>
      </c>
      <c r="X9" s="31" t="str">
        <f>'150151'!X9</f>
        <v>2023-52</v>
      </c>
      <c r="Y9" s="31" t="s">
        <v>110</v>
      </c>
      <c r="Z9" s="31" t="s">
        <v>111</v>
      </c>
      <c r="AA9" s="31" t="s">
        <v>112</v>
      </c>
      <c r="AB9" s="31" t="s">
        <v>113</v>
      </c>
      <c r="AC9" s="31" t="s">
        <v>114</v>
      </c>
      <c r="AD9" s="31" t="s">
        <v>115</v>
      </c>
      <c r="AE9" s="153"/>
    </row>
    <row r="10" spans="1:43" s="2" customFormat="1" ht="50.1" customHeight="1" thickTop="1" thickBot="1">
      <c r="A10" s="167">
        <f>'PANEL DE CONTROL DISTRITAL'!A9</f>
        <v>1</v>
      </c>
      <c r="B10" s="169" t="str">
        <f>'PANEL DE CONTROL DISTRITAL'!B9</f>
        <v>ENTREVISTA</v>
      </c>
      <c r="C10" s="166" t="str">
        <f>'PANEL DE CONTROL DISTRITAL'!C9</f>
        <v xml:space="preserve"> Auxiliar de Atención Ciudadana</v>
      </c>
      <c r="D10" s="170" t="str">
        <f>'PANEL DE CONTROL DISTRITAL'!D9</f>
        <v>Efectividad de la entrevista =</v>
      </c>
      <c r="E10" s="166" t="str">
        <f>'PANEL DE CONTROL DISTRITAL'!E9</f>
        <v>(Número de trámites aplicados / (Número de fichas requisitadas - Notificaciones de improcedencia de trámite)) x 100</v>
      </c>
      <c r="F10" s="171" t="str">
        <f>'PANEL DE CONTROL DISTRITAL'!F9</f>
        <v>Semanal (remesa)</v>
      </c>
      <c r="G10" s="172">
        <f>'PANEL DE CONTROL DISTRITAL'!G9</f>
        <v>0.9</v>
      </c>
      <c r="H10" s="25" t="str">
        <f>'PANEL DE CONTROL DISTRITAL'!H9</f>
        <v>Número de trámites aplicados</v>
      </c>
      <c r="I10" s="23">
        <v>176</v>
      </c>
      <c r="J10" s="23">
        <v>892</v>
      </c>
      <c r="K10" s="23">
        <v>717</v>
      </c>
      <c r="L10" s="23">
        <v>850</v>
      </c>
      <c r="M10" s="23">
        <v>978</v>
      </c>
      <c r="N10" s="23">
        <v>1006</v>
      </c>
      <c r="O10" s="23">
        <v>996</v>
      </c>
      <c r="P10" s="23">
        <v>1043</v>
      </c>
      <c r="Q10" s="23">
        <v>985</v>
      </c>
      <c r="R10" s="23">
        <v>690</v>
      </c>
      <c r="S10" s="23">
        <v>1271</v>
      </c>
      <c r="T10" s="23">
        <v>1272</v>
      </c>
      <c r="U10" s="23">
        <v>1104</v>
      </c>
      <c r="V10" s="23">
        <v>1394</v>
      </c>
      <c r="W10" s="23">
        <v>1444</v>
      </c>
      <c r="X10" s="23">
        <v>1265</v>
      </c>
      <c r="Y10" s="23">
        <v>1365</v>
      </c>
      <c r="Z10" s="23">
        <v>1217</v>
      </c>
      <c r="AA10" s="23">
        <v>1609</v>
      </c>
      <c r="AB10" s="23">
        <v>2571</v>
      </c>
      <c r="AC10" s="75">
        <v>3741</v>
      </c>
      <c r="AD10" s="64">
        <v>928</v>
      </c>
      <c r="AE10" s="168">
        <f>IFERROR(SUM(I10:AD10)/SUM(I11:AD11),0)</f>
        <v>1</v>
      </c>
    </row>
    <row r="11" spans="1:43" s="2" customFormat="1" ht="50.1" customHeight="1" thickTop="1" thickBot="1">
      <c r="A11" s="167"/>
      <c r="B11" s="169"/>
      <c r="C11" s="166"/>
      <c r="D11" s="170"/>
      <c r="E11" s="166"/>
      <c r="F11" s="171"/>
      <c r="G11" s="172"/>
      <c r="H11" s="25" t="str">
        <f>'PANEL DE CONTROL DISTRITAL'!H10</f>
        <v>Número de fichas requisitadas - Notificaciones de improcedencia de trámite</v>
      </c>
      <c r="I11" s="43">
        <v>176</v>
      </c>
      <c r="J11" s="43">
        <v>892</v>
      </c>
      <c r="K11" s="43">
        <v>717</v>
      </c>
      <c r="L11" s="43">
        <v>850</v>
      </c>
      <c r="M11" s="43">
        <v>978</v>
      </c>
      <c r="N11" s="43">
        <v>1006</v>
      </c>
      <c r="O11" s="43">
        <v>996</v>
      </c>
      <c r="P11" s="43">
        <v>1043</v>
      </c>
      <c r="Q11" s="43">
        <v>985</v>
      </c>
      <c r="R11" s="43">
        <v>690</v>
      </c>
      <c r="S11" s="43">
        <v>1271</v>
      </c>
      <c r="T11" s="43">
        <v>1272</v>
      </c>
      <c r="U11" s="43">
        <v>1104</v>
      </c>
      <c r="V11" s="43">
        <v>1394</v>
      </c>
      <c r="W11" s="43">
        <v>1444</v>
      </c>
      <c r="X11" s="43">
        <v>1265</v>
      </c>
      <c r="Y11" s="43">
        <v>1365</v>
      </c>
      <c r="Z11" s="43">
        <v>1217</v>
      </c>
      <c r="AA11" s="43">
        <v>1609</v>
      </c>
      <c r="AB11" s="43">
        <v>2571</v>
      </c>
      <c r="AC11" s="43">
        <v>3741</v>
      </c>
      <c r="AD11" s="43">
        <v>928</v>
      </c>
      <c r="AE11" s="168"/>
    </row>
    <row r="12" spans="1:43" s="45" customFormat="1" ht="7.5" customHeight="1" thickTop="1" thickBot="1">
      <c r="A12" s="167"/>
      <c r="B12" s="167"/>
      <c r="C12" s="167"/>
      <c r="D12" s="167"/>
      <c r="E12" s="167"/>
      <c r="F12" s="167"/>
      <c r="G12" s="167"/>
      <c r="H12" s="167"/>
      <c r="I12" s="167"/>
      <c r="J12" s="167"/>
      <c r="K12" s="167"/>
      <c r="L12" s="167"/>
      <c r="M12" s="167"/>
      <c r="N12" s="167"/>
      <c r="O12" s="167"/>
      <c r="P12" s="167"/>
      <c r="Q12" s="167"/>
      <c r="R12" s="167"/>
      <c r="S12" s="167"/>
      <c r="T12" s="167"/>
      <c r="U12" s="167"/>
      <c r="V12" s="167"/>
      <c r="W12" s="167"/>
      <c r="X12" s="167"/>
      <c r="Y12" s="167"/>
      <c r="Z12" s="167"/>
      <c r="AA12" s="167"/>
      <c r="AB12" s="167"/>
      <c r="AC12" s="167"/>
      <c r="AD12" s="167"/>
      <c r="AE12" s="167"/>
      <c r="AF12" s="44"/>
      <c r="AG12" s="44"/>
      <c r="AH12" s="44"/>
      <c r="AI12" s="44"/>
      <c r="AJ12" s="44"/>
      <c r="AK12" s="44"/>
      <c r="AL12" s="44"/>
      <c r="AM12" s="44"/>
      <c r="AN12" s="44"/>
      <c r="AO12" s="44"/>
      <c r="AP12" s="44"/>
      <c r="AQ12" s="44"/>
    </row>
    <row r="13" spans="1:43" s="3" customFormat="1" ht="50.1" customHeight="1" thickTop="1" thickBot="1">
      <c r="A13" s="167">
        <f>'PANEL DE CONTROL DISTRITAL'!A12</f>
        <v>2</v>
      </c>
      <c r="B13" s="169" t="str">
        <f>'PANEL DE CONTROL DISTRITAL'!B12</f>
        <v>TRÁMITE</v>
      </c>
      <c r="C13" s="166" t="str">
        <f>'PANEL DE CONTROL DISTRITAL'!C12</f>
        <v>Operador de Equipo Tecnológico</v>
      </c>
      <c r="D13" s="170" t="str">
        <f>'PANEL DE CONTROL DISTRITAL'!D12</f>
        <v>Trámites exitosos efectivos=</v>
      </c>
      <c r="E13" s="166" t="str">
        <f>'PANEL DE CONTROL DISTRITAL'!E12</f>
        <v>(Número de trámites exitosos / Número de trámites aplicados) x 100</v>
      </c>
      <c r="F13" s="171" t="str">
        <f>'PANEL DE CONTROL DISTRITAL'!F12</f>
        <v>Semanal (remesa)</v>
      </c>
      <c r="G13" s="172">
        <f>'PANEL DE CONTROL DISTRITAL'!G12</f>
        <v>0.9</v>
      </c>
      <c r="H13" s="25" t="str">
        <f>'PANEL DE CONTROL DISTRITAL'!H12</f>
        <v>Número de trámites exitosos</v>
      </c>
      <c r="I13" s="23">
        <v>176</v>
      </c>
      <c r="J13" s="23">
        <v>889</v>
      </c>
      <c r="K13" s="23">
        <v>717</v>
      </c>
      <c r="L13" s="23">
        <v>844</v>
      </c>
      <c r="M13" s="23">
        <v>976</v>
      </c>
      <c r="N13" s="23">
        <v>998</v>
      </c>
      <c r="O13" s="23">
        <v>991</v>
      </c>
      <c r="P13" s="23">
        <v>1038</v>
      </c>
      <c r="Q13" s="23">
        <v>983</v>
      </c>
      <c r="R13" s="23">
        <v>689</v>
      </c>
      <c r="S13" s="23">
        <v>1270</v>
      </c>
      <c r="T13" s="23">
        <v>1271</v>
      </c>
      <c r="U13" s="23">
        <v>1102</v>
      </c>
      <c r="V13" s="23">
        <v>1392</v>
      </c>
      <c r="W13" s="23">
        <v>1439</v>
      </c>
      <c r="X13" s="23">
        <v>1260</v>
      </c>
      <c r="Y13" s="23">
        <v>1364</v>
      </c>
      <c r="Z13" s="23">
        <v>1215</v>
      </c>
      <c r="AA13" s="23">
        <v>1607</v>
      </c>
      <c r="AB13" s="23">
        <v>2566</v>
      </c>
      <c r="AC13" s="75">
        <v>3731</v>
      </c>
      <c r="AD13" s="64">
        <v>924</v>
      </c>
      <c r="AE13" s="168">
        <f>IFERROR(SUM(I13:AD13)/SUM(I14:AD14),0)</f>
        <v>0.99738315039616199</v>
      </c>
    </row>
    <row r="14" spans="1:43" s="3" customFormat="1" ht="50.1" customHeight="1" thickTop="1" thickBot="1">
      <c r="A14" s="167"/>
      <c r="B14" s="169"/>
      <c r="C14" s="166"/>
      <c r="D14" s="170"/>
      <c r="E14" s="166"/>
      <c r="F14" s="171"/>
      <c r="G14" s="172"/>
      <c r="H14" s="25" t="str">
        <f>'PANEL DE CONTROL DISTRITAL'!H13</f>
        <v>Número de trámites aplicados</v>
      </c>
      <c r="I14" s="43">
        <v>176</v>
      </c>
      <c r="J14" s="43">
        <v>892</v>
      </c>
      <c r="K14" s="43">
        <v>717</v>
      </c>
      <c r="L14" s="43">
        <v>850</v>
      </c>
      <c r="M14" s="43">
        <v>978</v>
      </c>
      <c r="N14" s="43">
        <v>1006</v>
      </c>
      <c r="O14" s="43">
        <v>996</v>
      </c>
      <c r="P14" s="43">
        <v>1043</v>
      </c>
      <c r="Q14" s="43">
        <v>985</v>
      </c>
      <c r="R14" s="43">
        <v>690</v>
      </c>
      <c r="S14" s="43">
        <v>1271</v>
      </c>
      <c r="T14" s="43">
        <v>1272</v>
      </c>
      <c r="U14" s="43">
        <v>1104</v>
      </c>
      <c r="V14" s="43">
        <v>1394</v>
      </c>
      <c r="W14" s="43">
        <v>1444</v>
      </c>
      <c r="X14" s="43">
        <v>1265</v>
      </c>
      <c r="Y14" s="43">
        <v>1365</v>
      </c>
      <c r="Z14" s="43">
        <v>1217</v>
      </c>
      <c r="AA14" s="43">
        <v>1609</v>
      </c>
      <c r="AB14" s="43">
        <v>2571</v>
      </c>
      <c r="AC14" s="43">
        <v>3741</v>
      </c>
      <c r="AD14" s="43">
        <v>928</v>
      </c>
      <c r="AE14" s="168"/>
    </row>
    <row r="15" spans="1:43" s="45" customFormat="1" ht="8.1" customHeight="1" thickTop="1" thickBot="1">
      <c r="A15" s="167"/>
      <c r="B15" s="167"/>
      <c r="C15" s="167"/>
      <c r="D15" s="167"/>
      <c r="E15" s="167"/>
      <c r="F15" s="167"/>
      <c r="G15" s="167"/>
      <c r="H15" s="167"/>
      <c r="I15" s="167"/>
      <c r="J15" s="167"/>
      <c r="K15" s="167"/>
      <c r="L15" s="167"/>
      <c r="M15" s="167"/>
      <c r="N15" s="167"/>
      <c r="O15" s="167"/>
      <c r="P15" s="167"/>
      <c r="Q15" s="167"/>
      <c r="R15" s="167"/>
      <c r="S15" s="167"/>
      <c r="T15" s="167"/>
      <c r="U15" s="167"/>
      <c r="V15" s="167"/>
      <c r="W15" s="167"/>
      <c r="X15" s="167"/>
      <c r="Y15" s="167"/>
      <c r="Z15" s="167"/>
      <c r="AA15" s="167"/>
      <c r="AB15" s="167"/>
      <c r="AC15" s="167"/>
      <c r="AD15" s="167"/>
      <c r="AE15" s="167"/>
      <c r="AF15" s="44"/>
      <c r="AG15" s="44"/>
      <c r="AH15" s="44"/>
      <c r="AI15" s="44"/>
      <c r="AJ15" s="44"/>
      <c r="AK15" s="44"/>
      <c r="AL15" s="44"/>
      <c r="AM15" s="44"/>
      <c r="AN15" s="44"/>
      <c r="AO15" s="44"/>
      <c r="AP15" s="44"/>
      <c r="AQ15" s="44"/>
    </row>
    <row r="16" spans="1:43" s="3" customFormat="1" ht="50.1" customHeight="1" thickTop="1" thickBot="1">
      <c r="A16" s="167">
        <f>'PANEL DE CONTROL DISTRITAL'!A15</f>
        <v>3</v>
      </c>
      <c r="B16" s="169" t="str">
        <f>'PANEL DE CONTROL DISTRITAL'!B15</f>
        <v>TRANSFERENCIA</v>
      </c>
      <c r="C16" s="166" t="str">
        <f>'PANEL DE CONTROL DISTRITAL'!C15</f>
        <v>Responsable de Módulo</v>
      </c>
      <c r="D16" s="170" t="str">
        <f>'PANEL DE CONTROL DISTRITAL'!D15</f>
        <v xml:space="preserve">Transacciones exitosas = </v>
      </c>
      <c r="E16" s="166" t="str">
        <f>'PANEL DE CONTROL DISTRITAL'!E15</f>
        <v>(Número de Archivos de Transacción aceptados /Total de Archivos de Transacción procesados) x100</v>
      </c>
      <c r="F16" s="171" t="str">
        <f>'PANEL DE CONTROL DISTRITAL'!F15</f>
        <v>Semanal (remesa)</v>
      </c>
      <c r="G16" s="172">
        <f>'PANEL DE CONTROL DISTRITAL'!G15</f>
        <v>0.9</v>
      </c>
      <c r="H16" s="25" t="str">
        <f>'PANEL DE CONTROL DISTRITAL'!H15</f>
        <v>Número de Archivos de Transacción aceptados</v>
      </c>
      <c r="I16" s="23">
        <v>176</v>
      </c>
      <c r="J16" s="23">
        <v>892</v>
      </c>
      <c r="K16" s="23">
        <v>717</v>
      </c>
      <c r="L16" s="23">
        <v>850</v>
      </c>
      <c r="M16" s="23">
        <v>978</v>
      </c>
      <c r="N16" s="23">
        <v>1006</v>
      </c>
      <c r="O16" s="23">
        <v>996</v>
      </c>
      <c r="P16" s="23">
        <v>1043</v>
      </c>
      <c r="Q16" s="23">
        <v>985</v>
      </c>
      <c r="R16" s="23">
        <v>690</v>
      </c>
      <c r="S16" s="23">
        <v>1271</v>
      </c>
      <c r="T16" s="23">
        <v>1272</v>
      </c>
      <c r="U16" s="23">
        <v>1104</v>
      </c>
      <c r="V16" s="23">
        <v>1394</v>
      </c>
      <c r="W16" s="23">
        <v>1444</v>
      </c>
      <c r="X16" s="23">
        <v>1265</v>
      </c>
      <c r="Y16" s="23">
        <v>1365</v>
      </c>
      <c r="Z16" s="23">
        <v>1217</v>
      </c>
      <c r="AA16" s="23">
        <v>1609</v>
      </c>
      <c r="AB16" s="23">
        <v>2571</v>
      </c>
      <c r="AC16" s="75">
        <v>3741</v>
      </c>
      <c r="AD16" s="64">
        <v>928</v>
      </c>
      <c r="AE16" s="168">
        <f>IFERROR(SUM(I16:AB16)/SUM(I17:AB17),0)</f>
        <v>1</v>
      </c>
    </row>
    <row r="17" spans="1:43" s="3" customFormat="1" ht="50.1" customHeight="1" thickTop="1" thickBot="1">
      <c r="A17" s="167"/>
      <c r="B17" s="169"/>
      <c r="C17" s="166"/>
      <c r="D17" s="170"/>
      <c r="E17" s="166"/>
      <c r="F17" s="171"/>
      <c r="G17" s="172"/>
      <c r="H17" s="25" t="str">
        <f>'PANEL DE CONTROL DISTRITAL'!H16</f>
        <v>Total de Archivos de Transacción procesados</v>
      </c>
      <c r="I17" s="43">
        <v>176</v>
      </c>
      <c r="J17" s="43">
        <v>892</v>
      </c>
      <c r="K17" s="43">
        <v>717</v>
      </c>
      <c r="L17" s="43">
        <v>850</v>
      </c>
      <c r="M17" s="43">
        <v>978</v>
      </c>
      <c r="N17" s="43">
        <v>1006</v>
      </c>
      <c r="O17" s="43">
        <v>996</v>
      </c>
      <c r="P17" s="43">
        <v>1043</v>
      </c>
      <c r="Q17" s="43">
        <v>985</v>
      </c>
      <c r="R17" s="43">
        <v>690</v>
      </c>
      <c r="S17" s="43">
        <v>1271</v>
      </c>
      <c r="T17" s="43">
        <v>1272</v>
      </c>
      <c r="U17" s="43">
        <v>1104</v>
      </c>
      <c r="V17" s="43">
        <v>1394</v>
      </c>
      <c r="W17" s="43">
        <v>1444</v>
      </c>
      <c r="X17" s="43">
        <v>1265</v>
      </c>
      <c r="Y17" s="43">
        <v>1365</v>
      </c>
      <c r="Z17" s="43">
        <v>1217</v>
      </c>
      <c r="AA17" s="43">
        <v>1609</v>
      </c>
      <c r="AB17" s="43">
        <v>2571</v>
      </c>
      <c r="AC17" s="43">
        <v>3741</v>
      </c>
      <c r="AD17" s="43">
        <v>928</v>
      </c>
      <c r="AE17" s="168"/>
    </row>
    <row r="18" spans="1:43" s="45" customFormat="1" ht="8.1" customHeight="1" thickTop="1" thickBot="1">
      <c r="A18" s="167"/>
      <c r="B18" s="167"/>
      <c r="C18" s="167"/>
      <c r="D18" s="167"/>
      <c r="E18" s="167"/>
      <c r="F18" s="167"/>
      <c r="G18" s="167"/>
      <c r="H18" s="167"/>
      <c r="I18" s="167"/>
      <c r="J18" s="167"/>
      <c r="K18" s="167"/>
      <c r="L18" s="167"/>
      <c r="M18" s="167"/>
      <c r="N18" s="167"/>
      <c r="O18" s="167"/>
      <c r="P18" s="167"/>
      <c r="Q18" s="167"/>
      <c r="R18" s="167"/>
      <c r="S18" s="167"/>
      <c r="T18" s="167"/>
      <c r="U18" s="167"/>
      <c r="V18" s="167"/>
      <c r="W18" s="167"/>
      <c r="X18" s="167"/>
      <c r="Y18" s="167"/>
      <c r="Z18" s="167"/>
      <c r="AA18" s="167"/>
      <c r="AB18" s="167"/>
      <c r="AC18" s="167"/>
      <c r="AD18" s="167"/>
      <c r="AE18" s="167"/>
      <c r="AF18" s="44"/>
      <c r="AG18" s="44"/>
      <c r="AH18" s="44"/>
      <c r="AI18" s="44"/>
      <c r="AJ18" s="44"/>
      <c r="AK18" s="44"/>
      <c r="AL18" s="44"/>
      <c r="AM18" s="44"/>
      <c r="AN18" s="44"/>
      <c r="AO18" s="44"/>
      <c r="AP18" s="44"/>
      <c r="AQ18" s="44"/>
    </row>
    <row r="19" spans="1:43" s="3" customFormat="1" ht="50.1" customHeight="1" thickTop="1" thickBot="1">
      <c r="A19" s="167">
        <f>'PANEL DE CONTROL DISTRITAL'!A18</f>
        <v>4</v>
      </c>
      <c r="B19" s="169" t="str">
        <f>'PANEL DE CONTROL DISTRITAL'!B18</f>
        <v>CONCILIACIÓN</v>
      </c>
      <c r="C19" s="166" t="str">
        <f>'PANEL DE CONTROL DISTRITAL'!C18</f>
        <v>Responsable de Módulo</v>
      </c>
      <c r="D19" s="170" t="str">
        <f>'PANEL DE CONTROL DISTRITAL'!D18</f>
        <v xml:space="preserve">Credenciales disponibles para entrega = </v>
      </c>
      <c r="E19" s="166" t="str">
        <f>'PANEL DE CONTROL DISTRITAL'!E18</f>
        <v>((Credenciales recibidas - Credenciales inconsistentes) / Credenciales recibidas) x 100</v>
      </c>
      <c r="F19" s="171" t="str">
        <f>'PANEL DE CONTROL DISTRITAL'!F18</f>
        <v>Semanal (remesa)</v>
      </c>
      <c r="G19" s="172">
        <f>'PANEL DE CONTROL DISTRITAL'!G18</f>
        <v>0.9</v>
      </c>
      <c r="H19" s="25" t="str">
        <f>'PANEL DE CONTROL DISTRITAL'!H18</f>
        <v xml:space="preserve">Credenciales Recibidas - Credenciales inconsistentes </v>
      </c>
      <c r="I19" s="23">
        <v>169</v>
      </c>
      <c r="J19" s="23">
        <v>957</v>
      </c>
      <c r="K19" s="23">
        <v>829</v>
      </c>
      <c r="L19" s="23">
        <v>720</v>
      </c>
      <c r="M19" s="23">
        <v>938</v>
      </c>
      <c r="N19" s="23">
        <v>995</v>
      </c>
      <c r="O19" s="23">
        <v>1007</v>
      </c>
      <c r="P19" s="23">
        <v>1018</v>
      </c>
      <c r="Q19" s="23">
        <v>1008</v>
      </c>
      <c r="R19" s="23">
        <v>761</v>
      </c>
      <c r="S19" s="23">
        <v>1007</v>
      </c>
      <c r="T19" s="23">
        <v>1255</v>
      </c>
      <c r="U19" s="23">
        <v>1282</v>
      </c>
      <c r="V19" s="23">
        <v>937</v>
      </c>
      <c r="W19" s="23">
        <v>1389</v>
      </c>
      <c r="X19" s="23">
        <v>1611</v>
      </c>
      <c r="Y19" s="23">
        <v>1100</v>
      </c>
      <c r="Z19" s="23">
        <v>725</v>
      </c>
      <c r="AA19" s="23">
        <v>979</v>
      </c>
      <c r="AB19" s="23">
        <v>2420</v>
      </c>
      <c r="AC19" s="75">
        <v>2267</v>
      </c>
      <c r="AD19" s="64">
        <v>312</v>
      </c>
      <c r="AE19" s="168">
        <f>IFERROR(SUM(I19:AB19)/SUM(I20:AB20),0)</f>
        <v>1</v>
      </c>
    </row>
    <row r="20" spans="1:43" s="3" customFormat="1" ht="50.1" customHeight="1" thickTop="1" thickBot="1">
      <c r="A20" s="167"/>
      <c r="B20" s="169"/>
      <c r="C20" s="166"/>
      <c r="D20" s="170"/>
      <c r="E20" s="166"/>
      <c r="F20" s="171"/>
      <c r="G20" s="172"/>
      <c r="H20" s="25" t="str">
        <f>'PANEL DE CONTROL DISTRITAL'!H19</f>
        <v>Credenciales recibidas</v>
      </c>
      <c r="I20" s="43">
        <v>169</v>
      </c>
      <c r="J20" s="43">
        <v>957</v>
      </c>
      <c r="K20" s="43">
        <v>829</v>
      </c>
      <c r="L20" s="43">
        <v>720</v>
      </c>
      <c r="M20" s="43">
        <v>938</v>
      </c>
      <c r="N20" s="43">
        <v>995</v>
      </c>
      <c r="O20" s="43">
        <v>1007</v>
      </c>
      <c r="P20" s="43">
        <v>1018</v>
      </c>
      <c r="Q20" s="43">
        <v>1008</v>
      </c>
      <c r="R20" s="43">
        <v>761</v>
      </c>
      <c r="S20" s="43">
        <v>1007</v>
      </c>
      <c r="T20" s="43">
        <v>1255</v>
      </c>
      <c r="U20" s="43">
        <v>1282</v>
      </c>
      <c r="V20" s="43">
        <v>937</v>
      </c>
      <c r="W20" s="43">
        <v>1389</v>
      </c>
      <c r="X20" s="43">
        <v>1611</v>
      </c>
      <c r="Y20" s="43">
        <v>1100</v>
      </c>
      <c r="Z20" s="43">
        <v>725</v>
      </c>
      <c r="AA20" s="43">
        <v>979</v>
      </c>
      <c r="AB20" s="43">
        <v>2420</v>
      </c>
      <c r="AC20" s="43">
        <v>2267</v>
      </c>
      <c r="AD20" s="43">
        <v>312</v>
      </c>
      <c r="AE20" s="168"/>
    </row>
    <row r="21" spans="1:43" s="45" customFormat="1" ht="8.1" customHeight="1" thickTop="1" thickBot="1">
      <c r="A21" s="46"/>
      <c r="B21" s="47"/>
      <c r="C21" s="48"/>
      <c r="D21" s="49"/>
      <c r="E21" s="48"/>
      <c r="F21" s="50"/>
      <c r="G21" s="51"/>
      <c r="H21" s="52"/>
      <c r="I21" s="53"/>
      <c r="J21" s="53"/>
      <c r="K21" s="53"/>
      <c r="L21" s="53"/>
      <c r="M21" s="53"/>
      <c r="N21" s="53"/>
      <c r="O21" s="53"/>
      <c r="P21" s="53"/>
      <c r="Q21" s="53"/>
      <c r="R21" s="53"/>
      <c r="S21" s="53"/>
      <c r="T21" s="53"/>
      <c r="U21" s="53"/>
      <c r="V21" s="53"/>
      <c r="W21" s="53"/>
      <c r="X21" s="53"/>
      <c r="Y21" s="53"/>
      <c r="Z21" s="53"/>
      <c r="AA21" s="53"/>
      <c r="AB21" s="53"/>
      <c r="AC21" s="53"/>
      <c r="AD21" s="53"/>
      <c r="AE21" s="54"/>
      <c r="AF21" s="44"/>
      <c r="AG21" s="44"/>
      <c r="AH21" s="44"/>
      <c r="AI21" s="44"/>
      <c r="AJ21" s="44"/>
      <c r="AK21" s="44"/>
      <c r="AL21" s="44"/>
      <c r="AM21" s="44"/>
      <c r="AN21" s="44"/>
      <c r="AO21" s="44"/>
      <c r="AP21" s="44"/>
      <c r="AQ21" s="44"/>
    </row>
    <row r="22" spans="1:43" s="3" customFormat="1" ht="50.1" customHeight="1" thickTop="1" thickBot="1">
      <c r="A22" s="167">
        <f>'PANEL DE CONTROL DISTRITAL'!A21</f>
        <v>5</v>
      </c>
      <c r="B22" s="169" t="str">
        <f>'PANEL DE CONTROL DISTRITAL'!B21</f>
        <v>CONCILIACIÓN</v>
      </c>
      <c r="C22" s="166" t="str">
        <f>'PANEL DE CONTROL DISTRITAL'!C21</f>
        <v>Responsable de Módulo</v>
      </c>
      <c r="D22" s="170" t="str">
        <f>'PANEL DE CONTROL DISTRITAL'!D21</f>
        <v xml:space="preserve">Credenciales disponibles para entrega = </v>
      </c>
      <c r="E22" s="166" t="str">
        <f>'PANEL DE CONTROL DISTRITAL'!E21</f>
        <v>(Credenciales en resguardo / Credenciales totales en SIIRFE disponibles para entrega) x 100</v>
      </c>
      <c r="F22" s="171" t="str">
        <f>'PANEL DE CONTROL DISTRITAL'!F21</f>
        <v>Semanal (remesa)</v>
      </c>
      <c r="G22" s="172">
        <f>'PANEL DE CONTROL DISTRITAL'!G21</f>
        <v>1</v>
      </c>
      <c r="H22" s="25" t="str">
        <f>'PANEL DE CONTROL DISTRITAL'!H21</f>
        <v>Credenciales en resguardo</v>
      </c>
      <c r="I22" s="23">
        <v>2070</v>
      </c>
      <c r="J22" s="23">
        <v>2041</v>
      </c>
      <c r="K22" s="23">
        <v>1998</v>
      </c>
      <c r="L22" s="23">
        <v>1767</v>
      </c>
      <c r="M22" s="23">
        <v>1917</v>
      </c>
      <c r="N22" s="23">
        <v>2014</v>
      </c>
      <c r="O22" s="23">
        <v>2045</v>
      </c>
      <c r="P22" s="23">
        <v>2076</v>
      </c>
      <c r="Q22" s="23">
        <v>2096</v>
      </c>
      <c r="R22" s="23">
        <v>761</v>
      </c>
      <c r="S22" s="23">
        <v>1967</v>
      </c>
      <c r="T22" s="23">
        <v>2215</v>
      </c>
      <c r="U22" s="23">
        <v>2329</v>
      </c>
      <c r="V22" s="23">
        <v>2129</v>
      </c>
      <c r="W22" s="23">
        <v>2196</v>
      </c>
      <c r="X22" s="23">
        <v>2449</v>
      </c>
      <c r="Y22" s="23">
        <v>2196</v>
      </c>
      <c r="Z22" s="23">
        <v>1633</v>
      </c>
      <c r="AA22" s="23">
        <v>1477</v>
      </c>
      <c r="AB22" s="23">
        <v>2312</v>
      </c>
      <c r="AC22" s="75">
        <v>2484</v>
      </c>
      <c r="AD22" s="75">
        <v>2536</v>
      </c>
      <c r="AE22" s="168">
        <f>IFERROR(SUM(I22:AD22)/SUM(I23:AD23),0)</f>
        <v>1</v>
      </c>
    </row>
    <row r="23" spans="1:43" s="3" customFormat="1" ht="50.1" customHeight="1" thickTop="1" thickBot="1">
      <c r="A23" s="167"/>
      <c r="B23" s="169"/>
      <c r="C23" s="166"/>
      <c r="D23" s="170"/>
      <c r="E23" s="166"/>
      <c r="F23" s="171"/>
      <c r="G23" s="172"/>
      <c r="H23" s="25" t="str">
        <f>'PANEL DE CONTROL DISTRITAL'!H22</f>
        <v>Credenciales totales en SIIRFE disponibles para entrega</v>
      </c>
      <c r="I23" s="43">
        <v>2070</v>
      </c>
      <c r="J23" s="43">
        <v>2041</v>
      </c>
      <c r="K23" s="43">
        <v>1998</v>
      </c>
      <c r="L23" s="43">
        <v>1767</v>
      </c>
      <c r="M23" s="43">
        <v>1917</v>
      </c>
      <c r="N23" s="43">
        <v>2014</v>
      </c>
      <c r="O23" s="43">
        <v>2045</v>
      </c>
      <c r="P23" s="43">
        <v>2076</v>
      </c>
      <c r="Q23" s="43">
        <v>2096</v>
      </c>
      <c r="R23" s="43">
        <v>761</v>
      </c>
      <c r="S23" s="43">
        <v>1967</v>
      </c>
      <c r="T23" s="43">
        <v>2215</v>
      </c>
      <c r="U23" s="43">
        <v>2329</v>
      </c>
      <c r="V23" s="43">
        <v>2129</v>
      </c>
      <c r="W23" s="43">
        <v>2196</v>
      </c>
      <c r="X23" s="43">
        <v>2449</v>
      </c>
      <c r="Y23" s="43">
        <v>2196</v>
      </c>
      <c r="Z23" s="43">
        <v>1633</v>
      </c>
      <c r="AA23" s="43">
        <v>1477</v>
      </c>
      <c r="AB23" s="43">
        <v>2312</v>
      </c>
      <c r="AC23" s="43">
        <v>2484</v>
      </c>
      <c r="AD23" s="43">
        <v>2536</v>
      </c>
      <c r="AE23" s="168"/>
    </row>
    <row r="24" spans="1:43" s="4" customFormat="1" ht="7.5" customHeight="1" thickTop="1" thickBot="1">
      <c r="A24" s="167"/>
      <c r="B24" s="167"/>
      <c r="C24" s="167"/>
      <c r="D24" s="167"/>
      <c r="E24" s="167"/>
      <c r="F24" s="167"/>
      <c r="G24" s="167"/>
      <c r="H24" s="167"/>
      <c r="I24" s="167"/>
      <c r="J24" s="167"/>
      <c r="K24" s="167"/>
      <c r="L24" s="167"/>
      <c r="M24" s="167"/>
      <c r="N24" s="167"/>
      <c r="O24" s="167"/>
      <c r="P24" s="167"/>
      <c r="Q24" s="167"/>
      <c r="R24" s="167"/>
      <c r="S24" s="167"/>
      <c r="T24" s="167"/>
      <c r="U24" s="167"/>
      <c r="V24" s="167"/>
      <c r="W24" s="167"/>
      <c r="X24" s="167"/>
      <c r="Y24" s="167"/>
      <c r="Z24" s="167"/>
      <c r="AA24" s="167"/>
      <c r="AB24" s="167"/>
      <c r="AC24" s="167"/>
      <c r="AD24" s="167"/>
      <c r="AE24" s="167"/>
    </row>
    <row r="25" spans="1:43" ht="50.1" customHeight="1" thickTop="1" thickBot="1">
      <c r="A25" s="167">
        <f>'PANEL DE CONTROL DISTRITAL'!A24</f>
        <v>6</v>
      </c>
      <c r="B25" s="169" t="str">
        <f>'PANEL DE CONTROL DISTRITAL'!B24</f>
        <v>ENTREGA</v>
      </c>
      <c r="C25" s="166" t="str">
        <f>'PANEL DE CONTROL DISTRITAL'!C24</f>
        <v>Operador de Equipo Tecnológico</v>
      </c>
      <c r="D25" s="170" t="str">
        <f>'PANEL DE CONTROL DISTRITAL'!D24</f>
        <v xml:space="preserve">Efectividad de entrega de CPV en MAC = </v>
      </c>
      <c r="E25" s="166" t="str">
        <f>'PANEL DE CONTROL DISTRITAL'!E24</f>
        <v>(Total de credenciales entregadas / Total de credenciales solicitadas) x 100</v>
      </c>
      <c r="F25" s="171" t="str">
        <f>'PANEL DE CONTROL DISTRITAL'!F24</f>
        <v>Semanal (remesa)</v>
      </c>
      <c r="G25" s="172">
        <f>'PANEL DE CONTROL DISTRITAL'!G24</f>
        <v>0.9</v>
      </c>
      <c r="H25" s="25" t="str">
        <f>'PANEL DE CONTROL DISTRITAL'!H24</f>
        <v xml:space="preserve">Total de credenciales entregadas </v>
      </c>
      <c r="I25" s="23">
        <v>213</v>
      </c>
      <c r="J25" s="23">
        <v>950</v>
      </c>
      <c r="K25" s="23">
        <v>845</v>
      </c>
      <c r="L25" s="23">
        <v>951</v>
      </c>
      <c r="M25" s="23">
        <v>788</v>
      </c>
      <c r="N25" s="23">
        <v>889</v>
      </c>
      <c r="O25" s="23">
        <v>976</v>
      </c>
      <c r="P25" s="23">
        <v>987</v>
      </c>
      <c r="Q25" s="23">
        <v>988</v>
      </c>
      <c r="R25" s="23">
        <v>713</v>
      </c>
      <c r="S25" s="23">
        <v>1171</v>
      </c>
      <c r="T25" s="23">
        <v>1006</v>
      </c>
      <c r="U25" s="23">
        <v>1168</v>
      </c>
      <c r="V25" s="23">
        <v>1137</v>
      </c>
      <c r="W25" s="23">
        <v>1311</v>
      </c>
      <c r="X25" s="23">
        <v>1358</v>
      </c>
      <c r="Y25" s="23">
        <v>1353</v>
      </c>
      <c r="Z25" s="23">
        <v>1288</v>
      </c>
      <c r="AA25" s="23">
        <v>1961</v>
      </c>
      <c r="AB25" s="23">
        <v>1585</v>
      </c>
      <c r="AC25" s="75">
        <v>2080</v>
      </c>
      <c r="AD25" s="64">
        <v>260</v>
      </c>
      <c r="AE25" s="168">
        <f>IFERROR(SUM(I25:AD25)/SUM(I26:AD26),0)</f>
        <v>0.99688188583544668</v>
      </c>
    </row>
    <row r="26" spans="1:43" ht="50.1" customHeight="1" thickTop="1" thickBot="1">
      <c r="A26" s="167"/>
      <c r="B26" s="169"/>
      <c r="C26" s="166"/>
      <c r="D26" s="170"/>
      <c r="E26" s="166"/>
      <c r="F26" s="171"/>
      <c r="G26" s="172"/>
      <c r="H26" s="25" t="str">
        <f>'PANEL DE CONTROL DISTRITAL'!H25</f>
        <v xml:space="preserve"> Total de credenciales solicitadas</v>
      </c>
      <c r="I26" s="43">
        <v>213</v>
      </c>
      <c r="J26" s="43">
        <v>951</v>
      </c>
      <c r="K26" s="43">
        <v>845</v>
      </c>
      <c r="L26" s="43">
        <v>951</v>
      </c>
      <c r="M26" s="43">
        <v>790</v>
      </c>
      <c r="N26" s="43">
        <v>892</v>
      </c>
      <c r="O26" s="43">
        <v>976</v>
      </c>
      <c r="P26" s="43">
        <v>987</v>
      </c>
      <c r="Q26" s="43">
        <v>989</v>
      </c>
      <c r="R26" s="43">
        <v>713</v>
      </c>
      <c r="S26" s="43">
        <v>1171</v>
      </c>
      <c r="T26" s="43">
        <v>1006</v>
      </c>
      <c r="U26" s="43">
        <v>1170</v>
      </c>
      <c r="V26" s="43">
        <v>1137</v>
      </c>
      <c r="W26" s="43">
        <v>1311</v>
      </c>
      <c r="X26" s="43">
        <v>1358</v>
      </c>
      <c r="Y26" s="43">
        <v>1353</v>
      </c>
      <c r="Z26" s="43">
        <v>1288</v>
      </c>
      <c r="AA26" s="43">
        <v>2028</v>
      </c>
      <c r="AB26" s="43">
        <v>1583</v>
      </c>
      <c r="AC26" s="43">
        <v>2081</v>
      </c>
      <c r="AD26" s="43">
        <v>260</v>
      </c>
      <c r="AE26" s="168"/>
    </row>
    <row r="27" spans="1:43" ht="15.75" customHeight="1" thickTop="1">
      <c r="B27" s="1" t="s">
        <v>116</v>
      </c>
      <c r="H27" s="55"/>
      <c r="I27" s="56"/>
      <c r="J27" s="56"/>
      <c r="K27" s="56"/>
      <c r="L27" s="56"/>
      <c r="M27" s="56"/>
      <c r="N27" s="56"/>
      <c r="O27" s="56"/>
      <c r="P27" s="56"/>
      <c r="Q27" s="56"/>
      <c r="R27" s="56"/>
      <c r="S27" s="56"/>
      <c r="T27" s="56"/>
      <c r="U27" s="56"/>
      <c r="V27" s="56"/>
      <c r="W27" s="56"/>
      <c r="X27" s="56"/>
      <c r="Y27" s="56"/>
      <c r="Z27" s="56"/>
      <c r="AA27" s="56"/>
      <c r="AB27" s="56"/>
      <c r="AC27" s="56"/>
      <c r="AD27" s="56"/>
      <c r="AE27" s="12"/>
    </row>
    <row r="28" spans="1:43" ht="15.75" customHeight="1">
      <c r="H28" s="57"/>
    </row>
    <row r="29" spans="1:43" ht="15.75" customHeight="1">
      <c r="H29" s="57"/>
      <c r="I29" s="179" t="s">
        <v>117</v>
      </c>
      <c r="J29" s="179"/>
      <c r="K29" s="179"/>
      <c r="L29" s="179"/>
    </row>
    <row r="30" spans="1:43" ht="15.75" customHeight="1">
      <c r="H30" s="57"/>
      <c r="I30" s="26"/>
      <c r="J30" s="27" t="s">
        <v>118</v>
      </c>
      <c r="K30" s="27"/>
      <c r="L30" s="27"/>
    </row>
    <row r="31" spans="1:43" ht="39" customHeight="1">
      <c r="H31" s="57"/>
      <c r="I31" s="28"/>
      <c r="J31" s="27" t="s">
        <v>119</v>
      </c>
      <c r="K31" s="27"/>
      <c r="L31" s="27"/>
    </row>
    <row r="32" spans="1:43" ht="30" customHeight="1">
      <c r="H32" s="57"/>
      <c r="I32" s="29"/>
      <c r="J32" s="27" t="s">
        <v>120</v>
      </c>
      <c r="K32" s="27"/>
      <c r="L32" s="27"/>
    </row>
    <row r="33" spans="2:13" ht="30" customHeight="1">
      <c r="H33" s="57"/>
      <c r="I33" s="27"/>
      <c r="J33" s="27"/>
      <c r="K33" s="27"/>
      <c r="L33" s="27"/>
    </row>
    <row r="34" spans="2:13" ht="30" customHeight="1">
      <c r="B34" s="180" t="s">
        <v>121</v>
      </c>
      <c r="C34" s="180"/>
      <c r="D34" s="180"/>
      <c r="E34" s="180"/>
      <c r="F34" s="180"/>
      <c r="G34" s="180"/>
      <c r="H34" s="180"/>
      <c r="I34" s="180"/>
      <c r="J34" s="180"/>
      <c r="K34" s="180"/>
      <c r="L34" s="180"/>
      <c r="M34" s="181"/>
    </row>
    <row r="35" spans="2:13" ht="30" customHeight="1">
      <c r="B35" s="182" t="s">
        <v>122</v>
      </c>
      <c r="C35" s="182"/>
      <c r="D35" s="182"/>
      <c r="E35" s="182"/>
      <c r="F35" s="182"/>
      <c r="G35" s="183"/>
      <c r="H35" s="184" t="s">
        <v>123</v>
      </c>
      <c r="I35" s="182"/>
      <c r="J35" s="182"/>
      <c r="K35" s="182"/>
      <c r="L35" s="182"/>
      <c r="M35" s="183"/>
    </row>
    <row r="36" spans="2:13" ht="30" customHeight="1">
      <c r="B36" s="173"/>
      <c r="C36" s="174"/>
      <c r="D36" s="174"/>
      <c r="E36" s="174"/>
      <c r="F36" s="174"/>
      <c r="G36" s="175"/>
      <c r="H36" s="173"/>
      <c r="I36" s="174"/>
      <c r="J36" s="174"/>
      <c r="K36" s="174"/>
      <c r="L36" s="174"/>
      <c r="M36" s="175"/>
    </row>
    <row r="37" spans="2:13" ht="30" customHeight="1">
      <c r="B37" s="176"/>
      <c r="C37" s="177"/>
      <c r="D37" s="177"/>
      <c r="E37" s="177"/>
      <c r="F37" s="177"/>
      <c r="G37" s="178"/>
      <c r="H37" s="176"/>
      <c r="I37" s="177"/>
      <c r="J37" s="177"/>
      <c r="K37" s="177"/>
      <c r="L37" s="177"/>
      <c r="M37" s="178"/>
    </row>
  </sheetData>
  <mergeCells count="71">
    <mergeCell ref="X2:AE2"/>
    <mergeCell ref="I29:L29"/>
    <mergeCell ref="B34:M34"/>
    <mergeCell ref="B35:G35"/>
    <mergeCell ref="H35:M35"/>
    <mergeCell ref="B8:X8"/>
    <mergeCell ref="A12:AE12"/>
    <mergeCell ref="A10:A11"/>
    <mergeCell ref="B10:B11"/>
    <mergeCell ref="C10:C11"/>
    <mergeCell ref="D10:D11"/>
    <mergeCell ref="E10:E11"/>
    <mergeCell ref="F13:F14"/>
    <mergeCell ref="G13:G14"/>
    <mergeCell ref="AE13:AE14"/>
    <mergeCell ref="A15:AE15"/>
    <mergeCell ref="B36:G37"/>
    <mergeCell ref="H36:M37"/>
    <mergeCell ref="A1:AE1"/>
    <mergeCell ref="F2:G2"/>
    <mergeCell ref="A4:AE4"/>
    <mergeCell ref="A5:AE5"/>
    <mergeCell ref="F10:F11"/>
    <mergeCell ref="G10:G11"/>
    <mergeCell ref="AE10:AE11"/>
    <mergeCell ref="A6:A9"/>
    <mergeCell ref="B6:H6"/>
    <mergeCell ref="I6:X6"/>
    <mergeCell ref="AE6:AE9"/>
    <mergeCell ref="B7:D7"/>
    <mergeCell ref="E7:H7"/>
    <mergeCell ref="I7:X7"/>
    <mergeCell ref="A13:A14"/>
    <mergeCell ref="B13:B14"/>
    <mergeCell ref="C13:C14"/>
    <mergeCell ref="D13:D14"/>
    <mergeCell ref="E13:E14"/>
    <mergeCell ref="F16:F17"/>
    <mergeCell ref="G16:G17"/>
    <mergeCell ref="AE16:AE17"/>
    <mergeCell ref="A18:AE18"/>
    <mergeCell ref="A16:A17"/>
    <mergeCell ref="B16:B17"/>
    <mergeCell ref="C16:C17"/>
    <mergeCell ref="D16:D17"/>
    <mergeCell ref="E16:E17"/>
    <mergeCell ref="E22:E23"/>
    <mergeCell ref="F19:F20"/>
    <mergeCell ref="G19:G20"/>
    <mergeCell ref="AE19:AE20"/>
    <mergeCell ref="A19:A20"/>
    <mergeCell ref="B19:B20"/>
    <mergeCell ref="C19:C20"/>
    <mergeCell ref="D19:D20"/>
    <mergeCell ref="E19:E20"/>
    <mergeCell ref="F22:F23"/>
    <mergeCell ref="G22:G23"/>
    <mergeCell ref="AE22:AE23"/>
    <mergeCell ref="A22:A23"/>
    <mergeCell ref="B22:B23"/>
    <mergeCell ref="C22:C23"/>
    <mergeCell ref="D22:D23"/>
    <mergeCell ref="G25:G26"/>
    <mergeCell ref="AE25:AE26"/>
    <mergeCell ref="A24:AE24"/>
    <mergeCell ref="A25:A26"/>
    <mergeCell ref="B25:B26"/>
    <mergeCell ref="C25:C26"/>
    <mergeCell ref="D25:D26"/>
    <mergeCell ref="E25:E26"/>
    <mergeCell ref="F25:F26"/>
  </mergeCells>
  <conditionalFormatting sqref="I21:AD21">
    <cfRule type="colorScale" priority="651">
      <colorScale>
        <cfvo type="min"/>
        <cfvo type="percentile" val="50"/>
        <cfvo type="max"/>
        <color rgb="FFE98BD7"/>
        <color rgb="FFD5007F"/>
        <color rgb="FF950054"/>
      </colorScale>
    </cfRule>
  </conditionalFormatting>
  <conditionalFormatting sqref="AE10">
    <cfRule type="cellIs" dxfId="1105" priority="18" operator="greaterThan">
      <formula>95%</formula>
    </cfRule>
    <cfRule type="cellIs" dxfId="1104" priority="19" operator="greaterThanOrEqual">
      <formula>90%</formula>
    </cfRule>
    <cfRule type="cellIs" dxfId="1103" priority="20" operator="lessThan">
      <formula>89.99%</formula>
    </cfRule>
  </conditionalFormatting>
  <conditionalFormatting sqref="AE13">
    <cfRule type="cellIs" dxfId="1102" priority="15" operator="greaterThan">
      <formula>95%</formula>
    </cfRule>
    <cfRule type="cellIs" dxfId="1101" priority="16" operator="greaterThanOrEqual">
      <formula>90%</formula>
    </cfRule>
    <cfRule type="cellIs" dxfId="1100" priority="17" operator="lessThan">
      <formula>89.99%</formula>
    </cfRule>
  </conditionalFormatting>
  <conditionalFormatting sqref="AE16">
    <cfRule type="cellIs" dxfId="1099" priority="12" operator="greaterThan">
      <formula>95%</formula>
    </cfRule>
    <cfRule type="cellIs" dxfId="1098" priority="13" operator="greaterThanOrEqual">
      <formula>90%</formula>
    </cfRule>
    <cfRule type="cellIs" dxfId="1097" priority="14" operator="lessThan">
      <formula>89.99%</formula>
    </cfRule>
  </conditionalFormatting>
  <conditionalFormatting sqref="AE19">
    <cfRule type="cellIs" dxfId="1096" priority="9" operator="greaterThan">
      <formula>95%</formula>
    </cfRule>
    <cfRule type="cellIs" dxfId="1095" priority="10" operator="greaterThanOrEqual">
      <formula>90%</formula>
    </cfRule>
    <cfRule type="cellIs" dxfId="1094" priority="11" operator="lessThan">
      <formula>89.99%</formula>
    </cfRule>
  </conditionalFormatting>
  <conditionalFormatting sqref="AE22">
    <cfRule type="cellIs" dxfId="1093" priority="1" operator="greaterThanOrEqual">
      <formula>100%</formula>
    </cfRule>
    <cfRule type="cellIs" dxfId="1092" priority="2" operator="lessThan">
      <formula>99.99%</formula>
    </cfRule>
  </conditionalFormatting>
  <conditionalFormatting sqref="AE25">
    <cfRule type="cellIs" dxfId="1091" priority="3" operator="greaterThan">
      <formula>95%</formula>
    </cfRule>
    <cfRule type="cellIs" dxfId="1090" priority="4" operator="greaterThanOrEqual">
      <formula>90%</formula>
    </cfRule>
    <cfRule type="cellIs" dxfId="1089" priority="5" operator="lessThan">
      <formula>89.99%</formula>
    </cfRule>
  </conditionalFormatting>
  <dataValidations count="1">
    <dataValidation showDropDown="1" showInputMessage="1" showErrorMessage="1" sqref="C21 G19:G23 G10:G11 G16:G17 G13:G14 G25:G26" xr:uid="{2BEFDA4C-BC51-49E6-927F-6FE032658B55}"/>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2A7979-EE53-4033-B533-FBFF584B6E70}">
  <sheetPr>
    <tabColor rgb="FF92D050"/>
  </sheetPr>
  <dimension ref="A1:AQ37"/>
  <sheetViews>
    <sheetView showGridLines="0" topLeftCell="N4" zoomScale="85" zoomScaleNormal="85" workbookViewId="0">
      <selection activeCell="AH24" sqref="AH24"/>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0" width="10.7109375" style="1" customWidth="1"/>
    <col min="31" max="31" width="22.7109375" style="1" customWidth="1"/>
    <col min="32" max="16384" width="11.42578125" style="1"/>
  </cols>
  <sheetData>
    <row r="1" spans="1:43" ht="40.5" customHeight="1">
      <c r="A1" s="148" t="str">
        <f>'PANEL DE CONTROL DISTRITAL'!A1:Q1</f>
        <v>INSTITUTO NACIONAL ELECTORAL
SISTEMA DE GESTIÓN DE LA CALIDAD
ESTADO DE MÉXICO</v>
      </c>
      <c r="B1" s="148"/>
      <c r="C1" s="148"/>
      <c r="D1" s="148"/>
      <c r="E1" s="148"/>
      <c r="F1" s="148"/>
      <c r="G1" s="148"/>
      <c r="H1" s="148"/>
      <c r="I1" s="148"/>
      <c r="J1" s="148"/>
      <c r="K1" s="148"/>
      <c r="L1" s="148"/>
      <c r="M1" s="148"/>
      <c r="N1" s="148"/>
      <c r="O1" s="148"/>
      <c r="P1" s="148"/>
      <c r="Q1" s="148"/>
      <c r="R1" s="148"/>
      <c r="S1" s="148"/>
      <c r="T1" s="148"/>
      <c r="U1" s="148"/>
      <c r="V1" s="148"/>
      <c r="W1" s="148"/>
      <c r="X1" s="148"/>
      <c r="Y1" s="148"/>
      <c r="Z1" s="148"/>
      <c r="AA1" s="148"/>
      <c r="AB1" s="148"/>
      <c r="AC1" s="148"/>
      <c r="AD1" s="148"/>
      <c r="AE1" s="148"/>
    </row>
    <row r="2" spans="1:43" ht="33.75" customHeight="1">
      <c r="A2" s="11"/>
      <c r="B2" s="11"/>
      <c r="C2" s="11"/>
      <c r="D2" s="9" t="s">
        <v>89</v>
      </c>
      <c r="E2" s="9">
        <v>6</v>
      </c>
      <c r="F2" s="149" t="s">
        <v>90</v>
      </c>
      <c r="G2" s="149"/>
      <c r="H2" s="20">
        <v>150652</v>
      </c>
      <c r="I2" s="19"/>
      <c r="J2" s="19"/>
      <c r="K2" s="11"/>
      <c r="L2" s="11"/>
      <c r="M2" s="11"/>
      <c r="N2" s="11"/>
      <c r="O2" s="11"/>
      <c r="P2" s="11"/>
      <c r="Q2" s="11"/>
      <c r="R2" s="11"/>
      <c r="S2" s="11"/>
      <c r="T2" s="11"/>
      <c r="U2" s="11"/>
      <c r="V2" s="11"/>
      <c r="W2" s="58"/>
      <c r="X2" s="150" t="str">
        <f>'PANEL DE CONTROL DISTRITAL'!M2</f>
        <v>Fecha de corte: 22/01/2024</v>
      </c>
      <c r="Y2" s="150"/>
      <c r="Z2" s="150"/>
      <c r="AA2" s="150"/>
      <c r="AB2" s="150"/>
      <c r="AC2" s="150"/>
      <c r="AD2" s="150"/>
      <c r="AE2" s="150"/>
      <c r="AF2" s="15"/>
    </row>
    <row r="3" spans="1:43" ht="11.25" customHeight="1">
      <c r="A3" s="11"/>
      <c r="B3" s="6"/>
      <c r="C3" s="6"/>
      <c r="D3" s="6"/>
      <c r="E3" s="6"/>
      <c r="F3" s="6"/>
      <c r="G3" s="6"/>
      <c r="H3" s="6"/>
      <c r="I3" s="6"/>
      <c r="J3" s="6"/>
      <c r="K3" s="6"/>
      <c r="L3" s="6"/>
      <c r="M3" s="6"/>
      <c r="N3" s="6"/>
      <c r="O3" s="6"/>
      <c r="P3" s="6"/>
      <c r="Q3" s="6"/>
      <c r="R3" s="6"/>
      <c r="S3" s="6"/>
      <c r="T3" s="6"/>
      <c r="U3" s="6"/>
      <c r="V3" s="6"/>
      <c r="W3" s="6"/>
      <c r="X3" s="6"/>
      <c r="Y3" s="6"/>
      <c r="Z3" s="6"/>
      <c r="AA3" s="6"/>
      <c r="AB3" s="6"/>
      <c r="AC3" s="6"/>
      <c r="AD3" s="6"/>
    </row>
    <row r="4" spans="1:43" ht="30" customHeight="1">
      <c r="A4" s="154" t="s">
        <v>91</v>
      </c>
      <c r="B4" s="155"/>
      <c r="C4" s="155"/>
      <c r="D4" s="155"/>
      <c r="E4" s="155"/>
      <c r="F4" s="155"/>
      <c r="G4" s="155"/>
      <c r="H4" s="155"/>
      <c r="I4" s="155"/>
      <c r="J4" s="155"/>
      <c r="K4" s="155"/>
      <c r="L4" s="155"/>
      <c r="M4" s="155"/>
      <c r="N4" s="155"/>
      <c r="O4" s="155"/>
      <c r="P4" s="155"/>
      <c r="Q4" s="155"/>
      <c r="R4" s="155"/>
      <c r="S4" s="155"/>
      <c r="T4" s="155"/>
      <c r="U4" s="155"/>
      <c r="V4" s="155"/>
      <c r="W4" s="155"/>
      <c r="X4" s="155"/>
      <c r="Y4" s="155"/>
      <c r="Z4" s="155"/>
      <c r="AA4" s="155"/>
      <c r="AB4" s="155"/>
      <c r="AC4" s="155"/>
      <c r="AD4" s="155"/>
      <c r="AE4" s="156"/>
      <c r="AG4" s="18"/>
    </row>
    <row r="5" spans="1:43" ht="5.25" customHeight="1">
      <c r="A5" s="157"/>
      <c r="B5" s="158"/>
      <c r="C5" s="158"/>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9"/>
    </row>
    <row r="6" spans="1:43" ht="18" customHeight="1">
      <c r="A6" s="151" t="str">
        <f>'PANEL DE CONTROL DISTRITAL'!A6</f>
        <v>Número</v>
      </c>
      <c r="B6" s="152" t="str">
        <f>'PANEL DE CONTROL DISTRITAL'!B6</f>
        <v xml:space="preserve">PROCESOS SUSTANTIVOS E INDICADORES </v>
      </c>
      <c r="C6" s="152"/>
      <c r="D6" s="152"/>
      <c r="E6" s="152"/>
      <c r="F6" s="152"/>
      <c r="G6" s="152"/>
      <c r="H6" s="152"/>
      <c r="I6" s="160" t="s">
        <v>92</v>
      </c>
      <c r="J6" s="161"/>
      <c r="K6" s="161"/>
      <c r="L6" s="161"/>
      <c r="M6" s="161"/>
      <c r="N6" s="161"/>
      <c r="O6" s="161"/>
      <c r="P6" s="161"/>
      <c r="Q6" s="161"/>
      <c r="R6" s="161"/>
      <c r="S6" s="161"/>
      <c r="T6" s="161"/>
      <c r="U6" s="161"/>
      <c r="V6" s="161"/>
      <c r="W6" s="161"/>
      <c r="X6" s="161"/>
      <c r="Y6" s="85"/>
      <c r="Z6" s="85"/>
      <c r="AA6" s="85"/>
      <c r="AB6" s="85"/>
      <c r="AC6" s="85"/>
      <c r="AD6" s="85"/>
      <c r="AE6" s="153" t="s">
        <v>93</v>
      </c>
    </row>
    <row r="7" spans="1:43" ht="17.25" customHeight="1">
      <c r="A7" s="151"/>
      <c r="B7" s="152" t="str">
        <f>'PANEL DE CONTROL DISTRITAL'!B7</f>
        <v>DESCRIPCIÓN</v>
      </c>
      <c r="C7" s="152"/>
      <c r="D7" s="152"/>
      <c r="E7" s="152" t="str">
        <f>'PANEL DE CONTROL DISTRITAL'!E7</f>
        <v>MEDICIÓN</v>
      </c>
      <c r="F7" s="152"/>
      <c r="G7" s="152"/>
      <c r="H7" s="152"/>
      <c r="I7" s="162" t="str">
        <f>'PANEL DE CONTROL DISTRITAL'!A5</f>
        <v>CAMPAÑA ANUAL INTENSA 2023</v>
      </c>
      <c r="J7" s="163"/>
      <c r="K7" s="163"/>
      <c r="L7" s="163"/>
      <c r="M7" s="163"/>
      <c r="N7" s="163"/>
      <c r="O7" s="163"/>
      <c r="P7" s="163"/>
      <c r="Q7" s="163"/>
      <c r="R7" s="163"/>
      <c r="S7" s="163"/>
      <c r="T7" s="163"/>
      <c r="U7" s="163"/>
      <c r="V7" s="163"/>
      <c r="W7" s="163"/>
      <c r="X7" s="163"/>
      <c r="Y7" s="86"/>
      <c r="Z7" s="86"/>
      <c r="AA7" s="86"/>
      <c r="AB7" s="86"/>
      <c r="AC7" s="86"/>
      <c r="AD7" s="86"/>
      <c r="AE7" s="153"/>
    </row>
    <row r="8" spans="1:43" ht="5.25" customHeight="1">
      <c r="A8" s="151"/>
      <c r="B8" s="164"/>
      <c r="C8" s="165"/>
      <c r="D8" s="165"/>
      <c r="E8" s="165"/>
      <c r="F8" s="165"/>
      <c r="G8" s="165"/>
      <c r="H8" s="165"/>
      <c r="I8" s="165"/>
      <c r="J8" s="165"/>
      <c r="K8" s="165"/>
      <c r="L8" s="165"/>
      <c r="M8" s="165"/>
      <c r="N8" s="165"/>
      <c r="O8" s="165"/>
      <c r="P8" s="165"/>
      <c r="Q8" s="165"/>
      <c r="R8" s="165"/>
      <c r="S8" s="165"/>
      <c r="T8" s="165"/>
      <c r="U8" s="165"/>
      <c r="V8" s="165"/>
      <c r="W8" s="165"/>
      <c r="X8" s="165"/>
      <c r="Y8" s="87"/>
      <c r="Z8" s="87"/>
      <c r="AA8" s="87"/>
      <c r="AB8" s="87"/>
      <c r="AC8" s="87"/>
      <c r="AD8" s="87"/>
      <c r="AE8" s="153"/>
    </row>
    <row r="9" spans="1:43" s="2" customFormat="1" ht="29.25" customHeight="1" thickTop="1" thickBot="1">
      <c r="A9" s="151"/>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42" t="str">
        <f>'PANEL DE CONTROL DISTRITAL'!H8</f>
        <v>Nominativo</v>
      </c>
      <c r="I9" s="31" t="str">
        <f>'150151'!I9</f>
        <v>2023-37</v>
      </c>
      <c r="J9" s="31" t="str">
        <f>'150151'!J9</f>
        <v>2023-38</v>
      </c>
      <c r="K9" s="31" t="str">
        <f>'150151'!K9</f>
        <v>2023-39</v>
      </c>
      <c r="L9" s="31" t="str">
        <f>'150151'!L9</f>
        <v>2023-40</v>
      </c>
      <c r="M9" s="31" t="str">
        <f>'150151'!M9</f>
        <v>2023-41</v>
      </c>
      <c r="N9" s="31" t="str">
        <f>'150151'!N9</f>
        <v>2023-42</v>
      </c>
      <c r="O9" s="31" t="str">
        <f>'150151'!O9</f>
        <v>2023-43</v>
      </c>
      <c r="P9" s="31" t="str">
        <f>'150151'!P9</f>
        <v>2023-44</v>
      </c>
      <c r="Q9" s="31" t="str">
        <f>'150151'!Q9</f>
        <v>2023-45</v>
      </c>
      <c r="R9" s="31" t="str">
        <f>'150151'!R9</f>
        <v>2023-46</v>
      </c>
      <c r="S9" s="31" t="str">
        <f>'150151'!S9</f>
        <v>2023-47</v>
      </c>
      <c r="T9" s="31" t="str">
        <f>'150151'!T9</f>
        <v>2023-48</v>
      </c>
      <c r="U9" s="31" t="str">
        <f>'150151'!U9</f>
        <v>2023-49</v>
      </c>
      <c r="V9" s="31" t="str">
        <f>'150151'!V9</f>
        <v>2023-50</v>
      </c>
      <c r="W9" s="31" t="str">
        <f>'150151'!W9</f>
        <v>2023-51</v>
      </c>
      <c r="X9" s="31" t="str">
        <f>'150151'!X9</f>
        <v>2023-52</v>
      </c>
      <c r="Y9" s="31" t="s">
        <v>110</v>
      </c>
      <c r="Z9" s="31" t="s">
        <v>111</v>
      </c>
      <c r="AA9" s="31" t="s">
        <v>112</v>
      </c>
      <c r="AB9" s="31" t="s">
        <v>113</v>
      </c>
      <c r="AC9" s="31" t="s">
        <v>114</v>
      </c>
      <c r="AD9" s="31" t="s">
        <v>115</v>
      </c>
      <c r="AE9" s="153"/>
    </row>
    <row r="10" spans="1:43" s="2" customFormat="1" ht="50.1" customHeight="1" thickTop="1" thickBot="1">
      <c r="A10" s="167">
        <f>'PANEL DE CONTROL DISTRITAL'!A9</f>
        <v>1</v>
      </c>
      <c r="B10" s="169" t="str">
        <f>'PANEL DE CONTROL DISTRITAL'!B9</f>
        <v>ENTREVISTA</v>
      </c>
      <c r="C10" s="166" t="str">
        <f>'PANEL DE CONTROL DISTRITAL'!C9</f>
        <v xml:space="preserve"> Auxiliar de Atención Ciudadana</v>
      </c>
      <c r="D10" s="170" t="str">
        <f>'PANEL DE CONTROL DISTRITAL'!D9</f>
        <v>Efectividad de la entrevista =</v>
      </c>
      <c r="E10" s="166" t="str">
        <f>'PANEL DE CONTROL DISTRITAL'!E9</f>
        <v>(Número de trámites aplicados / (Número de fichas requisitadas - Notificaciones de improcedencia de trámite)) x 100</v>
      </c>
      <c r="F10" s="171" t="str">
        <f>'PANEL DE CONTROL DISTRITAL'!F9</f>
        <v>Semanal (remesa)</v>
      </c>
      <c r="G10" s="172">
        <f>'PANEL DE CONTROL DISTRITAL'!G9</f>
        <v>0.9</v>
      </c>
      <c r="H10" s="25" t="str">
        <f>'PANEL DE CONTROL DISTRITAL'!H9</f>
        <v>Número de trámites aplicados</v>
      </c>
      <c r="I10" s="23">
        <v>50</v>
      </c>
      <c r="J10" s="23">
        <v>367</v>
      </c>
      <c r="K10" s="23">
        <v>386</v>
      </c>
      <c r="L10" s="23">
        <v>382</v>
      </c>
      <c r="M10" s="23">
        <v>394</v>
      </c>
      <c r="N10" s="23">
        <v>394</v>
      </c>
      <c r="O10" s="23">
        <v>446</v>
      </c>
      <c r="P10" s="23">
        <v>431</v>
      </c>
      <c r="Q10" s="23">
        <v>409</v>
      </c>
      <c r="R10" s="23">
        <v>290</v>
      </c>
      <c r="S10" s="23">
        <v>551</v>
      </c>
      <c r="T10" s="23">
        <v>496</v>
      </c>
      <c r="U10" s="23">
        <v>552</v>
      </c>
      <c r="V10" s="23">
        <v>715</v>
      </c>
      <c r="W10" s="23">
        <v>628</v>
      </c>
      <c r="X10" s="23">
        <v>551</v>
      </c>
      <c r="Y10" s="23">
        <v>570</v>
      </c>
      <c r="Z10" s="23">
        <v>513</v>
      </c>
      <c r="AA10" s="23">
        <v>750</v>
      </c>
      <c r="AB10" s="23">
        <v>1079</v>
      </c>
      <c r="AC10" s="75">
        <v>1302</v>
      </c>
      <c r="AD10" s="64">
        <v>450</v>
      </c>
      <c r="AE10" s="168">
        <f>IFERROR(SUM(I10:AD10)/SUM(I11:AD11),0)</f>
        <v>0.97411999667138216</v>
      </c>
    </row>
    <row r="11" spans="1:43" s="2" customFormat="1" ht="50.1" customHeight="1" thickTop="1" thickBot="1">
      <c r="A11" s="167"/>
      <c r="B11" s="169"/>
      <c r="C11" s="166"/>
      <c r="D11" s="170"/>
      <c r="E11" s="166"/>
      <c r="F11" s="171"/>
      <c r="G11" s="172"/>
      <c r="H11" s="25" t="str">
        <f>'PANEL DE CONTROL DISTRITAL'!H10</f>
        <v>Número de fichas requisitadas - Notificaciones de improcedencia de trámite</v>
      </c>
      <c r="I11" s="43">
        <v>50</v>
      </c>
      <c r="J11" s="43">
        <v>371</v>
      </c>
      <c r="K11" s="43">
        <v>401</v>
      </c>
      <c r="L11" s="43">
        <v>392</v>
      </c>
      <c r="M11" s="43">
        <v>411</v>
      </c>
      <c r="N11" s="43">
        <v>405</v>
      </c>
      <c r="O11" s="43">
        <v>465</v>
      </c>
      <c r="P11" s="43">
        <v>452</v>
      </c>
      <c r="Q11" s="43">
        <v>415</v>
      </c>
      <c r="R11" s="43">
        <v>298</v>
      </c>
      <c r="S11" s="43">
        <v>561</v>
      </c>
      <c r="T11" s="43">
        <v>513</v>
      </c>
      <c r="U11" s="43">
        <v>558</v>
      </c>
      <c r="V11" s="43">
        <v>730</v>
      </c>
      <c r="W11" s="43">
        <v>636</v>
      </c>
      <c r="X11" s="43">
        <v>569</v>
      </c>
      <c r="Y11" s="43">
        <v>586</v>
      </c>
      <c r="Z11" s="43">
        <v>521</v>
      </c>
      <c r="AA11" s="43">
        <v>765</v>
      </c>
      <c r="AB11" s="43">
        <v>1103</v>
      </c>
      <c r="AC11" s="43">
        <v>1349</v>
      </c>
      <c r="AD11" s="43">
        <v>466</v>
      </c>
      <c r="AE11" s="168"/>
    </row>
    <row r="12" spans="1:43" s="45" customFormat="1" ht="7.5" customHeight="1" thickTop="1" thickBot="1">
      <c r="A12" s="167"/>
      <c r="B12" s="167"/>
      <c r="C12" s="167"/>
      <c r="D12" s="167"/>
      <c r="E12" s="167"/>
      <c r="F12" s="167"/>
      <c r="G12" s="167"/>
      <c r="H12" s="167"/>
      <c r="I12" s="167"/>
      <c r="J12" s="167"/>
      <c r="K12" s="167"/>
      <c r="L12" s="167"/>
      <c r="M12" s="167"/>
      <c r="N12" s="167"/>
      <c r="O12" s="167"/>
      <c r="P12" s="167"/>
      <c r="Q12" s="167"/>
      <c r="R12" s="167"/>
      <c r="S12" s="167"/>
      <c r="T12" s="167"/>
      <c r="U12" s="167"/>
      <c r="V12" s="167"/>
      <c r="W12" s="167"/>
      <c r="X12" s="167"/>
      <c r="Y12" s="167"/>
      <c r="Z12" s="167"/>
      <c r="AA12" s="167"/>
      <c r="AB12" s="167"/>
      <c r="AC12" s="167"/>
      <c r="AD12" s="167"/>
      <c r="AE12" s="167"/>
      <c r="AF12" s="44"/>
      <c r="AG12" s="44"/>
      <c r="AH12" s="44"/>
      <c r="AI12" s="44"/>
      <c r="AJ12" s="44"/>
      <c r="AK12" s="44"/>
      <c r="AL12" s="44"/>
      <c r="AM12" s="44"/>
      <c r="AN12" s="44"/>
      <c r="AO12" s="44"/>
      <c r="AP12" s="44"/>
      <c r="AQ12" s="44"/>
    </row>
    <row r="13" spans="1:43" s="3" customFormat="1" ht="50.1" customHeight="1" thickTop="1" thickBot="1">
      <c r="A13" s="167">
        <f>'PANEL DE CONTROL DISTRITAL'!A12</f>
        <v>2</v>
      </c>
      <c r="B13" s="169" t="str">
        <f>'PANEL DE CONTROL DISTRITAL'!B12</f>
        <v>TRÁMITE</v>
      </c>
      <c r="C13" s="166" t="str">
        <f>'PANEL DE CONTROL DISTRITAL'!C12</f>
        <v>Operador de Equipo Tecnológico</v>
      </c>
      <c r="D13" s="170" t="str">
        <f>'PANEL DE CONTROL DISTRITAL'!D12</f>
        <v>Trámites exitosos efectivos=</v>
      </c>
      <c r="E13" s="166" t="str">
        <f>'PANEL DE CONTROL DISTRITAL'!E12</f>
        <v>(Número de trámites exitosos / Número de trámites aplicados) x 100</v>
      </c>
      <c r="F13" s="171" t="str">
        <f>'PANEL DE CONTROL DISTRITAL'!F12</f>
        <v>Semanal (remesa)</v>
      </c>
      <c r="G13" s="172">
        <f>'PANEL DE CONTROL DISTRITAL'!G12</f>
        <v>0.9</v>
      </c>
      <c r="H13" s="25" t="str">
        <f>'PANEL DE CONTROL DISTRITAL'!H12</f>
        <v>Número de trámites exitosos</v>
      </c>
      <c r="I13" s="23">
        <v>50</v>
      </c>
      <c r="J13" s="23">
        <v>366</v>
      </c>
      <c r="K13" s="23">
        <v>386</v>
      </c>
      <c r="L13" s="23">
        <v>381</v>
      </c>
      <c r="M13" s="23">
        <v>394</v>
      </c>
      <c r="N13" s="23">
        <v>393</v>
      </c>
      <c r="O13" s="23">
        <v>445</v>
      </c>
      <c r="P13" s="23">
        <v>431</v>
      </c>
      <c r="Q13" s="23">
        <v>408</v>
      </c>
      <c r="R13" s="23">
        <v>290</v>
      </c>
      <c r="S13" s="23">
        <v>550</v>
      </c>
      <c r="T13" s="23">
        <v>495</v>
      </c>
      <c r="U13" s="23">
        <v>550</v>
      </c>
      <c r="V13" s="23">
        <v>713</v>
      </c>
      <c r="W13" s="23">
        <v>628</v>
      </c>
      <c r="X13" s="23">
        <v>551</v>
      </c>
      <c r="Y13" s="23">
        <v>566</v>
      </c>
      <c r="Z13" s="23">
        <v>513</v>
      </c>
      <c r="AA13" s="23">
        <v>747</v>
      </c>
      <c r="AB13" s="23">
        <v>1076</v>
      </c>
      <c r="AC13" s="75">
        <v>1298</v>
      </c>
      <c r="AD13" s="64">
        <v>449</v>
      </c>
      <c r="AE13" s="168">
        <f>IFERROR(SUM(I13:AD13)/SUM(I14:AD14),0)</f>
        <v>0.99777891679480613</v>
      </c>
    </row>
    <row r="14" spans="1:43" s="3" customFormat="1" ht="50.1" customHeight="1" thickTop="1" thickBot="1">
      <c r="A14" s="167"/>
      <c r="B14" s="169"/>
      <c r="C14" s="166"/>
      <c r="D14" s="170"/>
      <c r="E14" s="166"/>
      <c r="F14" s="171"/>
      <c r="G14" s="172"/>
      <c r="H14" s="25" t="str">
        <f>'PANEL DE CONTROL DISTRITAL'!H13</f>
        <v>Número de trámites aplicados</v>
      </c>
      <c r="I14" s="43">
        <v>50</v>
      </c>
      <c r="J14" s="43">
        <v>367</v>
      </c>
      <c r="K14" s="43">
        <v>386</v>
      </c>
      <c r="L14" s="43">
        <v>382</v>
      </c>
      <c r="M14" s="43">
        <v>394</v>
      </c>
      <c r="N14" s="43">
        <v>394</v>
      </c>
      <c r="O14" s="43">
        <v>446</v>
      </c>
      <c r="P14" s="43">
        <v>431</v>
      </c>
      <c r="Q14" s="43">
        <v>409</v>
      </c>
      <c r="R14" s="43">
        <v>290</v>
      </c>
      <c r="S14" s="43">
        <v>551</v>
      </c>
      <c r="T14" s="43">
        <v>496</v>
      </c>
      <c r="U14" s="43">
        <v>552</v>
      </c>
      <c r="V14" s="43">
        <v>715</v>
      </c>
      <c r="W14" s="43">
        <v>628</v>
      </c>
      <c r="X14" s="43">
        <v>551</v>
      </c>
      <c r="Y14" s="43">
        <v>570</v>
      </c>
      <c r="Z14" s="43">
        <v>513</v>
      </c>
      <c r="AA14" s="43">
        <v>750</v>
      </c>
      <c r="AB14" s="43">
        <v>1079</v>
      </c>
      <c r="AC14" s="43">
        <v>1302</v>
      </c>
      <c r="AD14" s="43">
        <v>450</v>
      </c>
      <c r="AE14" s="168"/>
    </row>
    <row r="15" spans="1:43" s="45" customFormat="1" ht="8.1" customHeight="1" thickTop="1" thickBot="1">
      <c r="A15" s="167"/>
      <c r="B15" s="167"/>
      <c r="C15" s="167"/>
      <c r="D15" s="167"/>
      <c r="E15" s="167"/>
      <c r="F15" s="167"/>
      <c r="G15" s="167"/>
      <c r="H15" s="167"/>
      <c r="I15" s="167"/>
      <c r="J15" s="167"/>
      <c r="K15" s="167"/>
      <c r="L15" s="167"/>
      <c r="M15" s="167"/>
      <c r="N15" s="167"/>
      <c r="O15" s="167"/>
      <c r="P15" s="167"/>
      <c r="Q15" s="167"/>
      <c r="R15" s="167"/>
      <c r="S15" s="167"/>
      <c r="T15" s="167"/>
      <c r="U15" s="167"/>
      <c r="V15" s="167"/>
      <c r="W15" s="167"/>
      <c r="X15" s="167"/>
      <c r="Y15" s="167"/>
      <c r="Z15" s="167"/>
      <c r="AA15" s="167"/>
      <c r="AB15" s="167"/>
      <c r="AC15" s="167"/>
      <c r="AD15" s="167"/>
      <c r="AE15" s="167"/>
      <c r="AF15" s="44"/>
      <c r="AG15" s="44"/>
      <c r="AH15" s="44"/>
      <c r="AI15" s="44"/>
      <c r="AJ15" s="44"/>
      <c r="AK15" s="44"/>
      <c r="AL15" s="44"/>
      <c r="AM15" s="44"/>
      <c r="AN15" s="44"/>
      <c r="AO15" s="44"/>
      <c r="AP15" s="44"/>
      <c r="AQ15" s="44"/>
    </row>
    <row r="16" spans="1:43" s="3" customFormat="1" ht="50.1" customHeight="1" thickTop="1" thickBot="1">
      <c r="A16" s="167">
        <f>'PANEL DE CONTROL DISTRITAL'!A15</f>
        <v>3</v>
      </c>
      <c r="B16" s="169" t="str">
        <f>'PANEL DE CONTROL DISTRITAL'!B15</f>
        <v>TRANSFERENCIA</v>
      </c>
      <c r="C16" s="166" t="str">
        <f>'PANEL DE CONTROL DISTRITAL'!C15</f>
        <v>Responsable de Módulo</v>
      </c>
      <c r="D16" s="170" t="str">
        <f>'PANEL DE CONTROL DISTRITAL'!D15</f>
        <v xml:space="preserve">Transacciones exitosas = </v>
      </c>
      <c r="E16" s="166" t="str">
        <f>'PANEL DE CONTROL DISTRITAL'!E15</f>
        <v>(Número de Archivos de Transacción aceptados /Total de Archivos de Transacción procesados) x100</v>
      </c>
      <c r="F16" s="171" t="str">
        <f>'PANEL DE CONTROL DISTRITAL'!F15</f>
        <v>Semanal (remesa)</v>
      </c>
      <c r="G16" s="172">
        <f>'PANEL DE CONTROL DISTRITAL'!G15</f>
        <v>0.9</v>
      </c>
      <c r="H16" s="25" t="str">
        <f>'PANEL DE CONTROL DISTRITAL'!H15</f>
        <v>Número de Archivos de Transacción aceptados</v>
      </c>
      <c r="I16" s="23">
        <v>50</v>
      </c>
      <c r="J16" s="23">
        <v>367</v>
      </c>
      <c r="K16" s="23">
        <v>386</v>
      </c>
      <c r="L16" s="23">
        <v>382</v>
      </c>
      <c r="M16" s="23">
        <v>394</v>
      </c>
      <c r="N16" s="23">
        <v>394</v>
      </c>
      <c r="O16" s="23">
        <v>446</v>
      </c>
      <c r="P16" s="23">
        <v>431</v>
      </c>
      <c r="Q16" s="23">
        <v>409</v>
      </c>
      <c r="R16" s="23">
        <v>290</v>
      </c>
      <c r="S16" s="23">
        <v>551</v>
      </c>
      <c r="T16" s="23">
        <v>496</v>
      </c>
      <c r="U16" s="23">
        <v>552</v>
      </c>
      <c r="V16" s="23">
        <v>715</v>
      </c>
      <c r="W16" s="23">
        <v>628</v>
      </c>
      <c r="X16" s="23">
        <v>551</v>
      </c>
      <c r="Y16" s="23">
        <v>570</v>
      </c>
      <c r="Z16" s="23">
        <v>513</v>
      </c>
      <c r="AA16" s="23">
        <v>750</v>
      </c>
      <c r="AB16" s="23">
        <v>1079</v>
      </c>
      <c r="AC16" s="75">
        <v>1302</v>
      </c>
      <c r="AD16" s="64">
        <v>450</v>
      </c>
      <c r="AE16" s="168">
        <f>IFERROR(SUM(I16:AD16)/SUM(I17:AD17),0)</f>
        <v>1</v>
      </c>
    </row>
    <row r="17" spans="1:43" s="3" customFormat="1" ht="50.1" customHeight="1" thickTop="1" thickBot="1">
      <c r="A17" s="167"/>
      <c r="B17" s="169"/>
      <c r="C17" s="166"/>
      <c r="D17" s="170"/>
      <c r="E17" s="166"/>
      <c r="F17" s="171"/>
      <c r="G17" s="172"/>
      <c r="H17" s="25" t="str">
        <f>'PANEL DE CONTROL DISTRITAL'!H16</f>
        <v>Total de Archivos de Transacción procesados</v>
      </c>
      <c r="I17" s="43">
        <v>50</v>
      </c>
      <c r="J17" s="43">
        <v>367</v>
      </c>
      <c r="K17" s="43">
        <v>386</v>
      </c>
      <c r="L17" s="43">
        <v>382</v>
      </c>
      <c r="M17" s="43">
        <v>394</v>
      </c>
      <c r="N17" s="43">
        <v>394</v>
      </c>
      <c r="O17" s="43">
        <v>446</v>
      </c>
      <c r="P17" s="43">
        <v>431</v>
      </c>
      <c r="Q17" s="43">
        <v>409</v>
      </c>
      <c r="R17" s="43">
        <v>290</v>
      </c>
      <c r="S17" s="43">
        <v>551</v>
      </c>
      <c r="T17" s="43">
        <v>496</v>
      </c>
      <c r="U17" s="43">
        <v>552</v>
      </c>
      <c r="V17" s="43">
        <v>715</v>
      </c>
      <c r="W17" s="43">
        <v>628</v>
      </c>
      <c r="X17" s="43">
        <v>551</v>
      </c>
      <c r="Y17" s="43">
        <v>570</v>
      </c>
      <c r="Z17" s="43">
        <v>513</v>
      </c>
      <c r="AA17" s="43">
        <v>750</v>
      </c>
      <c r="AB17" s="43">
        <v>1079</v>
      </c>
      <c r="AC17" s="43">
        <v>1302</v>
      </c>
      <c r="AD17" s="43">
        <v>450</v>
      </c>
      <c r="AE17" s="168"/>
    </row>
    <row r="18" spans="1:43" s="45" customFormat="1" ht="8.1" customHeight="1" thickTop="1" thickBot="1">
      <c r="A18" s="167"/>
      <c r="B18" s="167"/>
      <c r="C18" s="167"/>
      <c r="D18" s="167"/>
      <c r="E18" s="167"/>
      <c r="F18" s="167"/>
      <c r="G18" s="167"/>
      <c r="H18" s="167"/>
      <c r="I18" s="167"/>
      <c r="J18" s="167"/>
      <c r="K18" s="167"/>
      <c r="L18" s="167"/>
      <c r="M18" s="167"/>
      <c r="N18" s="167"/>
      <c r="O18" s="167"/>
      <c r="P18" s="167"/>
      <c r="Q18" s="167"/>
      <c r="R18" s="167"/>
      <c r="S18" s="167"/>
      <c r="T18" s="167"/>
      <c r="U18" s="167"/>
      <c r="V18" s="167"/>
      <c r="W18" s="167"/>
      <c r="X18" s="167"/>
      <c r="Y18" s="167"/>
      <c r="Z18" s="167"/>
      <c r="AA18" s="167"/>
      <c r="AB18" s="167"/>
      <c r="AC18" s="167"/>
      <c r="AD18" s="167"/>
      <c r="AE18" s="167"/>
      <c r="AF18" s="44"/>
      <c r="AG18" s="44"/>
      <c r="AH18" s="44"/>
      <c r="AI18" s="44"/>
      <c r="AJ18" s="44"/>
      <c r="AK18" s="44"/>
      <c r="AL18" s="44"/>
      <c r="AM18" s="44"/>
      <c r="AN18" s="44"/>
      <c r="AO18" s="44"/>
      <c r="AP18" s="44"/>
      <c r="AQ18" s="44"/>
    </row>
    <row r="19" spans="1:43" s="3" customFormat="1" ht="50.1" customHeight="1" thickTop="1" thickBot="1">
      <c r="A19" s="167">
        <f>'PANEL DE CONTROL DISTRITAL'!A18</f>
        <v>4</v>
      </c>
      <c r="B19" s="169" t="str">
        <f>'PANEL DE CONTROL DISTRITAL'!B18</f>
        <v>CONCILIACIÓN</v>
      </c>
      <c r="C19" s="166" t="str">
        <f>'PANEL DE CONTROL DISTRITAL'!C18</f>
        <v>Responsable de Módulo</v>
      </c>
      <c r="D19" s="170" t="str">
        <f>'PANEL DE CONTROL DISTRITAL'!D18</f>
        <v xml:space="preserve">Credenciales disponibles para entrega = </v>
      </c>
      <c r="E19" s="166" t="str">
        <f>'PANEL DE CONTROL DISTRITAL'!E18</f>
        <v>((Credenciales recibidas - Credenciales inconsistentes) / Credenciales recibidas) x 100</v>
      </c>
      <c r="F19" s="171" t="str">
        <f>'PANEL DE CONTROL DISTRITAL'!F18</f>
        <v>Semanal (remesa)</v>
      </c>
      <c r="G19" s="172">
        <f>'PANEL DE CONTROL DISTRITAL'!G18</f>
        <v>0.9</v>
      </c>
      <c r="H19" s="25" t="str">
        <f>'PANEL DE CONTROL DISTRITAL'!H18</f>
        <v xml:space="preserve">Credenciales Recibidas - Credenciales inconsistentes </v>
      </c>
      <c r="I19" s="23">
        <v>0</v>
      </c>
      <c r="J19" s="23">
        <v>447</v>
      </c>
      <c r="K19" s="23">
        <v>329</v>
      </c>
      <c r="L19" s="23">
        <v>452</v>
      </c>
      <c r="M19" s="23">
        <v>380</v>
      </c>
      <c r="N19" s="23">
        <v>391</v>
      </c>
      <c r="O19" s="23">
        <v>442</v>
      </c>
      <c r="P19" s="23">
        <v>421</v>
      </c>
      <c r="Q19" s="23">
        <v>430</v>
      </c>
      <c r="R19" s="23">
        <v>313</v>
      </c>
      <c r="S19" s="23">
        <v>319</v>
      </c>
      <c r="T19" s="23">
        <v>628</v>
      </c>
      <c r="U19" s="23">
        <v>455</v>
      </c>
      <c r="V19" s="23">
        <v>597</v>
      </c>
      <c r="W19" s="23">
        <v>684</v>
      </c>
      <c r="X19" s="23">
        <v>762</v>
      </c>
      <c r="Y19" s="23">
        <v>397</v>
      </c>
      <c r="Z19" s="23">
        <v>215</v>
      </c>
      <c r="AA19" s="23">
        <v>479</v>
      </c>
      <c r="AB19" s="23">
        <v>1133</v>
      </c>
      <c r="AC19" s="75">
        <v>940</v>
      </c>
      <c r="AD19" s="64">
        <v>0</v>
      </c>
      <c r="AE19" s="168">
        <f>IFERROR(SUM(I19:AD19)/SUM(I20:AD20),0)</f>
        <v>1</v>
      </c>
    </row>
    <row r="20" spans="1:43" s="3" customFormat="1" ht="50.1" customHeight="1" thickTop="1" thickBot="1">
      <c r="A20" s="167"/>
      <c r="B20" s="169"/>
      <c r="C20" s="166"/>
      <c r="D20" s="170"/>
      <c r="E20" s="166"/>
      <c r="F20" s="171"/>
      <c r="G20" s="172"/>
      <c r="H20" s="25" t="str">
        <f>'PANEL DE CONTROL DISTRITAL'!H19</f>
        <v>Credenciales recibidas</v>
      </c>
      <c r="I20" s="43">
        <v>0</v>
      </c>
      <c r="J20" s="43">
        <v>447</v>
      </c>
      <c r="K20" s="43">
        <v>329</v>
      </c>
      <c r="L20" s="43">
        <v>452</v>
      </c>
      <c r="M20" s="43">
        <v>380</v>
      </c>
      <c r="N20" s="43">
        <v>391</v>
      </c>
      <c r="O20" s="43">
        <v>442</v>
      </c>
      <c r="P20" s="43">
        <v>421</v>
      </c>
      <c r="Q20" s="43">
        <v>430</v>
      </c>
      <c r="R20" s="43">
        <v>313</v>
      </c>
      <c r="S20" s="43">
        <v>319</v>
      </c>
      <c r="T20" s="43">
        <v>628</v>
      </c>
      <c r="U20" s="43">
        <v>455</v>
      </c>
      <c r="V20" s="43">
        <v>597</v>
      </c>
      <c r="W20" s="43">
        <v>684</v>
      </c>
      <c r="X20" s="43">
        <v>762</v>
      </c>
      <c r="Y20" s="43">
        <v>397</v>
      </c>
      <c r="Z20" s="43">
        <v>215</v>
      </c>
      <c r="AA20" s="43">
        <v>479</v>
      </c>
      <c r="AB20" s="43">
        <v>1133</v>
      </c>
      <c r="AC20" s="43">
        <v>940</v>
      </c>
      <c r="AD20" s="43">
        <v>0</v>
      </c>
      <c r="AE20" s="168"/>
    </row>
    <row r="21" spans="1:43" s="45" customFormat="1" ht="8.1" customHeight="1" thickTop="1" thickBot="1">
      <c r="A21" s="46"/>
      <c r="B21" s="47"/>
      <c r="C21" s="48"/>
      <c r="D21" s="49"/>
      <c r="E21" s="48"/>
      <c r="F21" s="50"/>
      <c r="G21" s="51"/>
      <c r="H21" s="52"/>
      <c r="I21" s="53"/>
      <c r="J21" s="53"/>
      <c r="K21" s="53"/>
      <c r="L21" s="53"/>
      <c r="M21" s="53"/>
      <c r="N21" s="53"/>
      <c r="O21" s="53"/>
      <c r="P21" s="53"/>
      <c r="Q21" s="53"/>
      <c r="R21" s="53"/>
      <c r="S21" s="53"/>
      <c r="T21" s="53"/>
      <c r="U21" s="53"/>
      <c r="V21" s="53"/>
      <c r="W21" s="53"/>
      <c r="X21" s="53"/>
      <c r="Y21" s="53"/>
      <c r="Z21" s="53"/>
      <c r="AA21" s="53"/>
      <c r="AB21" s="53"/>
      <c r="AC21" s="53"/>
      <c r="AD21" s="53"/>
      <c r="AE21" s="54"/>
      <c r="AF21" s="44"/>
      <c r="AG21" s="44"/>
      <c r="AH21" s="44"/>
      <c r="AI21" s="44"/>
      <c r="AJ21" s="44"/>
      <c r="AK21" s="44"/>
      <c r="AL21" s="44"/>
      <c r="AM21" s="44"/>
      <c r="AN21" s="44"/>
      <c r="AO21" s="44"/>
      <c r="AP21" s="44"/>
      <c r="AQ21" s="44"/>
    </row>
    <row r="22" spans="1:43" s="3" customFormat="1" ht="50.1" customHeight="1" thickTop="1" thickBot="1">
      <c r="A22" s="167">
        <f>'PANEL DE CONTROL DISTRITAL'!A21</f>
        <v>5</v>
      </c>
      <c r="B22" s="169" t="str">
        <f>'PANEL DE CONTROL DISTRITAL'!B21</f>
        <v>CONCILIACIÓN</v>
      </c>
      <c r="C22" s="166" t="str">
        <f>'PANEL DE CONTROL DISTRITAL'!C21</f>
        <v>Responsable de Módulo</v>
      </c>
      <c r="D22" s="170" t="str">
        <f>'PANEL DE CONTROL DISTRITAL'!D21</f>
        <v xml:space="preserve">Credenciales disponibles para entrega = </v>
      </c>
      <c r="E22" s="166" t="str">
        <f>'PANEL DE CONTROL DISTRITAL'!E21</f>
        <v>(Credenciales en resguardo / Credenciales totales en SIIRFE disponibles para entrega) x 100</v>
      </c>
      <c r="F22" s="171" t="str">
        <f>'PANEL DE CONTROL DISTRITAL'!F21</f>
        <v>Semanal (remesa)</v>
      </c>
      <c r="G22" s="172">
        <f>'PANEL DE CONTROL DISTRITAL'!G21</f>
        <v>1</v>
      </c>
      <c r="H22" s="25" t="str">
        <f>'PANEL DE CONTROL DISTRITAL'!H21</f>
        <v>Credenciales en resguardo</v>
      </c>
      <c r="I22" s="23">
        <v>1118</v>
      </c>
      <c r="J22" s="23">
        <v>998</v>
      </c>
      <c r="K22" s="23">
        <v>924</v>
      </c>
      <c r="L22" s="23">
        <v>979</v>
      </c>
      <c r="M22" s="23">
        <v>919</v>
      </c>
      <c r="N22" s="23">
        <v>923</v>
      </c>
      <c r="O22" s="23">
        <v>973</v>
      </c>
      <c r="P22" s="23">
        <v>939</v>
      </c>
      <c r="Q22" s="23">
        <v>933</v>
      </c>
      <c r="R22" s="23">
        <v>881</v>
      </c>
      <c r="S22" s="23">
        <v>739</v>
      </c>
      <c r="T22" s="23">
        <v>981</v>
      </c>
      <c r="U22" s="23">
        <v>954</v>
      </c>
      <c r="V22" s="23">
        <v>1045</v>
      </c>
      <c r="W22" s="23">
        <v>1050</v>
      </c>
      <c r="X22" s="23">
        <v>1180</v>
      </c>
      <c r="Y22" s="23">
        <v>970</v>
      </c>
      <c r="Z22" s="23">
        <v>618</v>
      </c>
      <c r="AA22" s="23">
        <v>706</v>
      </c>
      <c r="AB22" s="23">
        <v>1093</v>
      </c>
      <c r="AC22" s="75">
        <v>998</v>
      </c>
      <c r="AD22" s="64">
        <v>843</v>
      </c>
      <c r="AE22" s="168">
        <f>IFERROR(SUM(I22:AD22)/SUM(I23:AD23),0)</f>
        <v>1</v>
      </c>
    </row>
    <row r="23" spans="1:43" s="3" customFormat="1" ht="50.1" customHeight="1" thickTop="1" thickBot="1">
      <c r="A23" s="167"/>
      <c r="B23" s="169"/>
      <c r="C23" s="166"/>
      <c r="D23" s="170"/>
      <c r="E23" s="166"/>
      <c r="F23" s="171"/>
      <c r="G23" s="172"/>
      <c r="H23" s="25" t="str">
        <f>'PANEL DE CONTROL DISTRITAL'!H22</f>
        <v>Credenciales totales en SIIRFE disponibles para entrega</v>
      </c>
      <c r="I23" s="43">
        <v>1118</v>
      </c>
      <c r="J23" s="43">
        <v>998</v>
      </c>
      <c r="K23" s="43">
        <v>924</v>
      </c>
      <c r="L23" s="43">
        <v>979</v>
      </c>
      <c r="M23" s="43">
        <v>919</v>
      </c>
      <c r="N23" s="43">
        <v>923</v>
      </c>
      <c r="O23" s="43">
        <v>973</v>
      </c>
      <c r="P23" s="43">
        <v>939</v>
      </c>
      <c r="Q23" s="43">
        <v>933</v>
      </c>
      <c r="R23" s="43">
        <v>881</v>
      </c>
      <c r="S23" s="43">
        <v>739</v>
      </c>
      <c r="T23" s="43">
        <v>981</v>
      </c>
      <c r="U23" s="43">
        <v>954</v>
      </c>
      <c r="V23" s="43">
        <v>1045</v>
      </c>
      <c r="W23" s="43">
        <v>1050</v>
      </c>
      <c r="X23" s="43">
        <v>1180</v>
      </c>
      <c r="Y23" s="43">
        <v>970</v>
      </c>
      <c r="Z23" s="43">
        <v>618</v>
      </c>
      <c r="AA23" s="43">
        <v>706</v>
      </c>
      <c r="AB23" s="43">
        <v>1093</v>
      </c>
      <c r="AC23" s="43">
        <v>998</v>
      </c>
      <c r="AD23" s="43">
        <v>843</v>
      </c>
      <c r="AE23" s="168"/>
    </row>
    <row r="24" spans="1:43" s="4" customFormat="1" ht="7.5" customHeight="1" thickTop="1" thickBot="1">
      <c r="A24" s="167"/>
      <c r="B24" s="167"/>
      <c r="C24" s="167"/>
      <c r="D24" s="167"/>
      <c r="E24" s="167"/>
      <c r="F24" s="167"/>
      <c r="G24" s="167"/>
      <c r="H24" s="167"/>
      <c r="I24" s="167"/>
      <c r="J24" s="167"/>
      <c r="K24" s="167"/>
      <c r="L24" s="167"/>
      <c r="M24" s="167"/>
      <c r="N24" s="167"/>
      <c r="O24" s="167"/>
      <c r="P24" s="167"/>
      <c r="Q24" s="167"/>
      <c r="R24" s="167"/>
      <c r="S24" s="167"/>
      <c r="T24" s="167"/>
      <c r="U24" s="167"/>
      <c r="V24" s="167"/>
      <c r="W24" s="167"/>
      <c r="X24" s="167"/>
      <c r="Y24" s="167"/>
      <c r="Z24" s="167"/>
      <c r="AA24" s="167"/>
      <c r="AB24" s="167"/>
      <c r="AC24" s="167"/>
      <c r="AD24" s="167"/>
      <c r="AE24" s="167"/>
      <c r="AH24" s="4">
        <v>385</v>
      </c>
    </row>
    <row r="25" spans="1:43" ht="50.1" customHeight="1" thickTop="1" thickBot="1">
      <c r="A25" s="167">
        <f>'PANEL DE CONTROL DISTRITAL'!A24</f>
        <v>6</v>
      </c>
      <c r="B25" s="169" t="str">
        <f>'PANEL DE CONTROL DISTRITAL'!B24</f>
        <v>ENTREGA</v>
      </c>
      <c r="C25" s="166" t="str">
        <f>'PANEL DE CONTROL DISTRITAL'!C24</f>
        <v>Operador de Equipo Tecnológico</v>
      </c>
      <c r="D25" s="170" t="str">
        <f>'PANEL DE CONTROL DISTRITAL'!D24</f>
        <v xml:space="preserve">Efectividad de entrega de CPV en MAC = </v>
      </c>
      <c r="E25" s="166" t="str">
        <f>'PANEL DE CONTROL DISTRITAL'!E24</f>
        <v>(Total de credenciales entregadas / Total de credenciales solicitadas) x 100</v>
      </c>
      <c r="F25" s="171" t="str">
        <f>'PANEL DE CONTROL DISTRITAL'!F24</f>
        <v>Semanal (remesa)</v>
      </c>
      <c r="G25" s="172">
        <f>'PANEL DE CONTROL DISTRITAL'!G24</f>
        <v>0.9</v>
      </c>
      <c r="H25" s="25" t="str">
        <f>'PANEL DE CONTROL DISTRITAL'!H24</f>
        <v xml:space="preserve">Total de credenciales entregadas </v>
      </c>
      <c r="I25" s="23">
        <v>95</v>
      </c>
      <c r="J25" s="23">
        <v>479</v>
      </c>
      <c r="K25" s="23">
        <v>393</v>
      </c>
      <c r="L25" s="23">
        <v>397</v>
      </c>
      <c r="M25" s="23">
        <v>440</v>
      </c>
      <c r="N25" s="23">
        <v>385</v>
      </c>
      <c r="O25" s="23">
        <v>392</v>
      </c>
      <c r="P25" s="23">
        <v>450</v>
      </c>
      <c r="Q25" s="23">
        <v>436</v>
      </c>
      <c r="R25" s="23">
        <v>365</v>
      </c>
      <c r="S25" s="23">
        <v>452</v>
      </c>
      <c r="T25" s="23">
        <v>386</v>
      </c>
      <c r="U25" s="23">
        <v>482</v>
      </c>
      <c r="V25" s="23">
        <v>506</v>
      </c>
      <c r="W25" s="23">
        <v>679</v>
      </c>
      <c r="X25" s="23">
        <v>626</v>
      </c>
      <c r="Y25" s="23">
        <v>607</v>
      </c>
      <c r="Z25" s="23">
        <v>568</v>
      </c>
      <c r="AA25" s="23">
        <v>391</v>
      </c>
      <c r="AB25" s="23">
        <v>746</v>
      </c>
      <c r="AC25" s="75">
        <v>1021</v>
      </c>
      <c r="AD25" s="64">
        <v>155</v>
      </c>
      <c r="AE25" s="168">
        <f>IFERROR(SUM(I25:AD25)/SUM(I26:AD26),0)</f>
        <v>0.99828063807431466</v>
      </c>
    </row>
    <row r="26" spans="1:43" ht="50.1" customHeight="1" thickTop="1" thickBot="1">
      <c r="A26" s="167"/>
      <c r="B26" s="169"/>
      <c r="C26" s="166"/>
      <c r="D26" s="170"/>
      <c r="E26" s="166"/>
      <c r="F26" s="171"/>
      <c r="G26" s="172"/>
      <c r="H26" s="25" t="str">
        <f>'PANEL DE CONTROL DISTRITAL'!H25</f>
        <v xml:space="preserve"> Total de credenciales solicitadas</v>
      </c>
      <c r="I26" s="43">
        <v>97</v>
      </c>
      <c r="J26" s="43">
        <v>481</v>
      </c>
      <c r="K26" s="43">
        <v>395</v>
      </c>
      <c r="L26" s="43">
        <v>405</v>
      </c>
      <c r="M26" s="43">
        <v>440</v>
      </c>
      <c r="N26" s="43">
        <v>385</v>
      </c>
      <c r="O26" s="43">
        <v>392</v>
      </c>
      <c r="P26" s="43">
        <v>451</v>
      </c>
      <c r="Q26" s="43">
        <v>436</v>
      </c>
      <c r="R26" s="43">
        <v>366</v>
      </c>
      <c r="S26" s="43">
        <v>452</v>
      </c>
      <c r="T26" s="43">
        <v>386</v>
      </c>
      <c r="U26" s="43">
        <v>483</v>
      </c>
      <c r="V26" s="43">
        <v>506</v>
      </c>
      <c r="W26" s="43">
        <v>680</v>
      </c>
      <c r="X26" s="43">
        <v>626</v>
      </c>
      <c r="Y26" s="43">
        <v>607</v>
      </c>
      <c r="Z26" s="43">
        <v>568</v>
      </c>
      <c r="AA26" s="43">
        <v>392</v>
      </c>
      <c r="AB26" s="43">
        <v>746</v>
      </c>
      <c r="AC26" s="43">
        <v>1020</v>
      </c>
      <c r="AD26" s="43">
        <v>155</v>
      </c>
      <c r="AE26" s="168"/>
    </row>
    <row r="27" spans="1:43" ht="15.75" customHeight="1" thickTop="1">
      <c r="B27" s="1" t="s">
        <v>116</v>
      </c>
      <c r="H27" s="55"/>
      <c r="I27" s="56"/>
      <c r="J27" s="56"/>
      <c r="K27" s="56"/>
      <c r="L27" s="56"/>
      <c r="M27" s="56"/>
      <c r="N27" s="56"/>
      <c r="O27" s="56"/>
      <c r="P27" s="56"/>
      <c r="Q27" s="56"/>
      <c r="R27" s="56"/>
      <c r="S27" s="56"/>
      <c r="T27" s="56"/>
      <c r="U27" s="56"/>
      <c r="V27" s="56"/>
      <c r="W27" s="56"/>
      <c r="X27" s="56"/>
      <c r="Y27" s="56"/>
      <c r="Z27" s="56"/>
      <c r="AA27" s="56"/>
      <c r="AB27" s="56"/>
      <c r="AC27" s="56"/>
      <c r="AD27" s="56"/>
      <c r="AE27" s="12"/>
    </row>
    <row r="28" spans="1:43" ht="15.75" customHeight="1">
      <c r="H28" s="57"/>
    </row>
    <row r="29" spans="1:43" ht="15.75" customHeight="1">
      <c r="H29" s="57"/>
      <c r="I29" s="179" t="s">
        <v>117</v>
      </c>
      <c r="J29" s="179"/>
      <c r="K29" s="179"/>
      <c r="L29" s="179"/>
    </row>
    <row r="30" spans="1:43" ht="15.75" customHeight="1">
      <c r="H30" s="57"/>
      <c r="I30" s="26"/>
      <c r="J30" s="27" t="s">
        <v>118</v>
      </c>
      <c r="K30" s="27"/>
      <c r="L30" s="27"/>
    </row>
    <row r="31" spans="1:43" ht="39" customHeight="1">
      <c r="H31" s="57"/>
      <c r="I31" s="28"/>
      <c r="J31" s="27" t="s">
        <v>119</v>
      </c>
      <c r="K31" s="27"/>
      <c r="L31" s="27"/>
    </row>
    <row r="32" spans="1:43" ht="30" customHeight="1">
      <c r="H32" s="57"/>
      <c r="I32" s="29"/>
      <c r="J32" s="27" t="s">
        <v>120</v>
      </c>
      <c r="K32" s="27"/>
      <c r="L32" s="27"/>
    </row>
    <row r="33" spans="2:13" ht="30" customHeight="1">
      <c r="H33" s="57"/>
      <c r="I33" s="27"/>
      <c r="J33" s="27"/>
      <c r="K33" s="27"/>
      <c r="L33" s="27"/>
    </row>
    <row r="34" spans="2:13" ht="30" customHeight="1">
      <c r="B34" s="180" t="s">
        <v>121</v>
      </c>
      <c r="C34" s="180"/>
      <c r="D34" s="180"/>
      <c r="E34" s="180"/>
      <c r="F34" s="180"/>
      <c r="G34" s="180"/>
      <c r="H34" s="180"/>
      <c r="I34" s="180"/>
      <c r="J34" s="180"/>
      <c r="K34" s="180"/>
      <c r="L34" s="180"/>
      <c r="M34" s="181"/>
    </row>
    <row r="35" spans="2:13" ht="30" customHeight="1">
      <c r="B35" s="182" t="s">
        <v>122</v>
      </c>
      <c r="C35" s="182"/>
      <c r="D35" s="182"/>
      <c r="E35" s="182"/>
      <c r="F35" s="182"/>
      <c r="G35" s="183"/>
      <c r="H35" s="184" t="s">
        <v>123</v>
      </c>
      <c r="I35" s="182"/>
      <c r="J35" s="182"/>
      <c r="K35" s="182"/>
      <c r="L35" s="182"/>
      <c r="M35" s="183"/>
    </row>
    <row r="36" spans="2:13" ht="30" customHeight="1">
      <c r="B36" s="173"/>
      <c r="C36" s="174"/>
      <c r="D36" s="174"/>
      <c r="E36" s="174"/>
      <c r="F36" s="174"/>
      <c r="G36" s="175"/>
      <c r="H36" s="173"/>
      <c r="I36" s="174"/>
      <c r="J36" s="174"/>
      <c r="K36" s="174"/>
      <c r="L36" s="174"/>
      <c r="M36" s="175"/>
    </row>
    <row r="37" spans="2:13" ht="30" customHeight="1">
      <c r="B37" s="176"/>
      <c r="C37" s="177"/>
      <c r="D37" s="177"/>
      <c r="E37" s="177"/>
      <c r="F37" s="177"/>
      <c r="G37" s="178"/>
      <c r="H37" s="176"/>
      <c r="I37" s="177"/>
      <c r="J37" s="177"/>
      <c r="K37" s="177"/>
      <c r="L37" s="177"/>
      <c r="M37" s="178"/>
    </row>
  </sheetData>
  <mergeCells count="71">
    <mergeCell ref="AE10:AE11"/>
    <mergeCell ref="F10:F11"/>
    <mergeCell ref="AE6:AE9"/>
    <mergeCell ref="B7:D7"/>
    <mergeCell ref="A1:AE1"/>
    <mergeCell ref="F2:G2"/>
    <mergeCell ref="X2:AE2"/>
    <mergeCell ref="A4:AE4"/>
    <mergeCell ref="A5:AE5"/>
    <mergeCell ref="E7:H7"/>
    <mergeCell ref="I7:X7"/>
    <mergeCell ref="B8:X8"/>
    <mergeCell ref="A6:A9"/>
    <mergeCell ref="B6:H6"/>
    <mergeCell ref="I6:X6"/>
    <mergeCell ref="G10:G11"/>
    <mergeCell ref="A12:AE12"/>
    <mergeCell ref="A13:A14"/>
    <mergeCell ref="B13:B14"/>
    <mergeCell ref="C13:C14"/>
    <mergeCell ref="D13:D14"/>
    <mergeCell ref="E13:E14"/>
    <mergeCell ref="F13:F14"/>
    <mergeCell ref="G13:G14"/>
    <mergeCell ref="AE13:AE14"/>
    <mergeCell ref="A10:A11"/>
    <mergeCell ref="B10:B11"/>
    <mergeCell ref="C10:C11"/>
    <mergeCell ref="D10:D11"/>
    <mergeCell ref="E10:E11"/>
    <mergeCell ref="A15:AE15"/>
    <mergeCell ref="A16:A17"/>
    <mergeCell ref="B16:B17"/>
    <mergeCell ref="C16:C17"/>
    <mergeCell ref="D16:D17"/>
    <mergeCell ref="E16:E17"/>
    <mergeCell ref="F16:F17"/>
    <mergeCell ref="G16:G17"/>
    <mergeCell ref="AE16:AE17"/>
    <mergeCell ref="E22:E23"/>
    <mergeCell ref="F22:F23"/>
    <mergeCell ref="A18:AE18"/>
    <mergeCell ref="A19:A20"/>
    <mergeCell ref="B19:B20"/>
    <mergeCell ref="C19:C20"/>
    <mergeCell ref="D19:D20"/>
    <mergeCell ref="E19:E20"/>
    <mergeCell ref="F19:F20"/>
    <mergeCell ref="G19:G20"/>
    <mergeCell ref="AE19:AE20"/>
    <mergeCell ref="B36:G37"/>
    <mergeCell ref="H36:M37"/>
    <mergeCell ref="G22:G23"/>
    <mergeCell ref="AE22:AE23"/>
    <mergeCell ref="A24:AE24"/>
    <mergeCell ref="A25:A26"/>
    <mergeCell ref="B25:B26"/>
    <mergeCell ref="C25:C26"/>
    <mergeCell ref="D25:D26"/>
    <mergeCell ref="E25:E26"/>
    <mergeCell ref="F25:F26"/>
    <mergeCell ref="G25:G26"/>
    <mergeCell ref="A22:A23"/>
    <mergeCell ref="B22:B23"/>
    <mergeCell ref="C22:C23"/>
    <mergeCell ref="D22:D23"/>
    <mergeCell ref="AE25:AE26"/>
    <mergeCell ref="I29:L29"/>
    <mergeCell ref="B34:M34"/>
    <mergeCell ref="B35:G35"/>
    <mergeCell ref="H35:M35"/>
  </mergeCells>
  <conditionalFormatting sqref="I21:AD21">
    <cfRule type="colorScale" priority="18">
      <colorScale>
        <cfvo type="min"/>
        <cfvo type="percentile" val="50"/>
        <cfvo type="max"/>
        <color rgb="FFE98BD7"/>
        <color rgb="FFD5007F"/>
        <color rgb="FF950054"/>
      </colorScale>
    </cfRule>
  </conditionalFormatting>
  <conditionalFormatting sqref="AE10">
    <cfRule type="cellIs" dxfId="1088" priority="15" operator="greaterThan">
      <formula>95%</formula>
    </cfRule>
    <cfRule type="cellIs" dxfId="1087" priority="16" operator="greaterThanOrEqual">
      <formula>90%</formula>
    </cfRule>
    <cfRule type="cellIs" dxfId="1086" priority="17" operator="lessThan">
      <formula>89.99%</formula>
    </cfRule>
  </conditionalFormatting>
  <conditionalFormatting sqref="AE13">
    <cfRule type="cellIs" dxfId="1085" priority="12" operator="greaterThan">
      <formula>95%</formula>
    </cfRule>
    <cfRule type="cellIs" dxfId="1084" priority="13" operator="greaterThanOrEqual">
      <formula>90%</formula>
    </cfRule>
    <cfRule type="cellIs" dxfId="1083" priority="14" operator="lessThan">
      <formula>89.99%</formula>
    </cfRule>
  </conditionalFormatting>
  <conditionalFormatting sqref="AE16">
    <cfRule type="cellIs" dxfId="1082" priority="9" operator="greaterThan">
      <formula>95%</formula>
    </cfRule>
    <cfRule type="cellIs" dxfId="1081" priority="10" operator="greaterThanOrEqual">
      <formula>90%</formula>
    </cfRule>
    <cfRule type="cellIs" dxfId="1080" priority="11" operator="lessThan">
      <formula>89.99%</formula>
    </cfRule>
  </conditionalFormatting>
  <conditionalFormatting sqref="AE19">
    <cfRule type="cellIs" dxfId="1079" priority="6" operator="greaterThan">
      <formula>95%</formula>
    </cfRule>
    <cfRule type="cellIs" dxfId="1078" priority="7" operator="greaterThanOrEqual">
      <formula>90%</formula>
    </cfRule>
    <cfRule type="cellIs" dxfId="1077" priority="8" operator="lessThan">
      <formula>89.99%</formula>
    </cfRule>
  </conditionalFormatting>
  <conditionalFormatting sqref="AE22">
    <cfRule type="cellIs" dxfId="1076" priority="1" operator="greaterThanOrEqual">
      <formula>100%</formula>
    </cfRule>
    <cfRule type="cellIs" dxfId="1075" priority="2" operator="lessThan">
      <formula>99.99%</formula>
    </cfRule>
  </conditionalFormatting>
  <conditionalFormatting sqref="AE25">
    <cfRule type="cellIs" dxfId="1074" priority="3" operator="greaterThan">
      <formula>95%</formula>
    </cfRule>
    <cfRule type="cellIs" dxfId="1073" priority="4" operator="greaterThanOrEqual">
      <formula>90%</formula>
    </cfRule>
    <cfRule type="cellIs" dxfId="1072" priority="5" operator="lessThan">
      <formula>89.99%</formula>
    </cfRule>
  </conditionalFormatting>
  <dataValidations count="1">
    <dataValidation showDropDown="1" showInputMessage="1" showErrorMessage="1" sqref="C21 G19:G23 G10:G11 G16:G17 G13:G14 G25:G26" xr:uid="{D8112CB0-982E-4E6E-B1B5-AADA2BEE15DB}"/>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rgb="FF0070C0"/>
  </sheetPr>
  <dimension ref="A1:AQ48"/>
  <sheetViews>
    <sheetView showGridLines="0" topLeftCell="R22" zoomScale="80" zoomScaleNormal="80" workbookViewId="0">
      <selection activeCell="I10" sqref="I10"/>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14" width="10.7109375" style="1" customWidth="1"/>
    <col min="15" max="15" width="11.5703125" style="1" customWidth="1"/>
    <col min="16" max="30" width="10.7109375" style="1" customWidth="1"/>
    <col min="31" max="31" width="22.7109375" style="1" customWidth="1"/>
    <col min="32" max="16384" width="11.42578125" style="1"/>
  </cols>
  <sheetData>
    <row r="1" spans="1:43" ht="40.5" customHeight="1">
      <c r="A1" s="148" t="str">
        <f>'PANEL DE CONTROL DISTRITAL'!A1:Q1</f>
        <v>INSTITUTO NACIONAL ELECTORAL
SISTEMA DE GESTIÓN DE LA CALIDAD
ESTADO DE MÉXICO</v>
      </c>
      <c r="B1" s="148"/>
      <c r="C1" s="148"/>
      <c r="D1" s="148"/>
      <c r="E1" s="148"/>
      <c r="F1" s="148"/>
      <c r="G1" s="148"/>
      <c r="H1" s="148"/>
      <c r="I1" s="148"/>
      <c r="J1" s="148"/>
      <c r="K1" s="148"/>
      <c r="L1" s="148"/>
      <c r="M1" s="148"/>
      <c r="N1" s="148"/>
      <c r="O1" s="148"/>
      <c r="P1" s="148"/>
      <c r="Q1" s="148"/>
      <c r="R1" s="148"/>
      <c r="S1" s="148"/>
      <c r="T1" s="148"/>
      <c r="U1" s="148"/>
      <c r="V1" s="148"/>
      <c r="W1" s="148"/>
      <c r="X1" s="148"/>
      <c r="Y1" s="148"/>
      <c r="Z1" s="148"/>
      <c r="AA1" s="148"/>
      <c r="AB1" s="148"/>
      <c r="AC1" s="148"/>
      <c r="AD1" s="148"/>
      <c r="AE1" s="148"/>
    </row>
    <row r="2" spans="1:43" ht="33.75" customHeight="1">
      <c r="A2" s="11"/>
      <c r="B2" s="11"/>
      <c r="C2" s="11"/>
      <c r="D2" s="9" t="s">
        <v>89</v>
      </c>
      <c r="E2" s="9">
        <v>7</v>
      </c>
      <c r="F2" s="149" t="s">
        <v>90</v>
      </c>
      <c r="G2" s="149"/>
      <c r="H2" s="20">
        <v>150751</v>
      </c>
      <c r="I2" s="19"/>
      <c r="J2" s="19"/>
      <c r="K2" s="19"/>
      <c r="L2" s="19"/>
      <c r="M2" s="19"/>
      <c r="N2" s="19"/>
      <c r="O2" s="19"/>
      <c r="P2" s="19"/>
      <c r="Q2" s="19"/>
      <c r="R2" s="19"/>
      <c r="S2" s="19"/>
      <c r="T2" s="19"/>
      <c r="U2" s="19"/>
      <c r="V2" s="19"/>
      <c r="W2" s="58"/>
      <c r="X2" s="150" t="str">
        <f>'PANEL DE CONTROL DISTRITAL'!M2</f>
        <v>Fecha de corte: 22/01/2024</v>
      </c>
      <c r="Y2" s="150"/>
      <c r="Z2" s="150"/>
      <c r="AA2" s="150"/>
      <c r="AB2" s="150"/>
      <c r="AC2" s="150"/>
      <c r="AD2" s="150"/>
      <c r="AE2" s="150"/>
      <c r="AF2" s="15"/>
    </row>
    <row r="3" spans="1:43" ht="11.25" customHeight="1">
      <c r="A3" s="11"/>
      <c r="B3" s="6"/>
      <c r="C3" s="6"/>
      <c r="D3" s="6"/>
      <c r="E3" s="6"/>
      <c r="F3" s="6"/>
      <c r="G3" s="6"/>
      <c r="H3" s="6"/>
      <c r="I3" s="6"/>
      <c r="J3" s="6"/>
      <c r="K3" s="6"/>
      <c r="L3" s="6"/>
      <c r="M3" s="6"/>
      <c r="N3" s="6"/>
      <c r="O3" s="6"/>
      <c r="P3" s="6"/>
      <c r="Q3" s="6"/>
      <c r="R3" s="6"/>
      <c r="S3" s="6"/>
      <c r="T3" s="6"/>
      <c r="U3" s="6"/>
      <c r="V3" s="6"/>
      <c r="W3" s="6"/>
      <c r="X3" s="6"/>
      <c r="Y3" s="6"/>
      <c r="Z3" s="6"/>
      <c r="AA3" s="6"/>
      <c r="AB3" s="6"/>
      <c r="AC3" s="6"/>
      <c r="AD3" s="6"/>
    </row>
    <row r="4" spans="1:43" ht="30" customHeight="1">
      <c r="A4" s="154" t="s">
        <v>91</v>
      </c>
      <c r="B4" s="155"/>
      <c r="C4" s="155"/>
      <c r="D4" s="155"/>
      <c r="E4" s="155"/>
      <c r="F4" s="155"/>
      <c r="G4" s="155"/>
      <c r="H4" s="155"/>
      <c r="I4" s="155"/>
      <c r="J4" s="155"/>
      <c r="K4" s="155"/>
      <c r="L4" s="155"/>
      <c r="M4" s="155"/>
      <c r="N4" s="155"/>
      <c r="O4" s="155"/>
      <c r="P4" s="155"/>
      <c r="Q4" s="155"/>
      <c r="R4" s="155"/>
      <c r="S4" s="155"/>
      <c r="T4" s="155"/>
      <c r="U4" s="155"/>
      <c r="V4" s="155"/>
      <c r="W4" s="155"/>
      <c r="X4" s="155"/>
      <c r="Y4" s="155"/>
      <c r="Z4" s="155"/>
      <c r="AA4" s="155"/>
      <c r="AB4" s="155"/>
      <c r="AC4" s="155"/>
      <c r="AD4" s="155"/>
      <c r="AE4" s="156"/>
      <c r="AG4" s="18"/>
    </row>
    <row r="5" spans="1:43" ht="5.25" customHeight="1">
      <c r="A5" s="157"/>
      <c r="B5" s="158"/>
      <c r="C5" s="158"/>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9"/>
    </row>
    <row r="6" spans="1:43" ht="18" customHeight="1">
      <c r="A6" s="151" t="str">
        <f>'PANEL DE CONTROL DISTRITAL'!A6</f>
        <v>Número</v>
      </c>
      <c r="B6" s="152" t="str">
        <f>'PANEL DE CONTROL DISTRITAL'!B6</f>
        <v xml:space="preserve">PROCESOS SUSTANTIVOS E INDICADORES </v>
      </c>
      <c r="C6" s="152"/>
      <c r="D6" s="152"/>
      <c r="E6" s="152"/>
      <c r="F6" s="152"/>
      <c r="G6" s="152"/>
      <c r="H6" s="152"/>
      <c r="I6" s="160" t="s">
        <v>92</v>
      </c>
      <c r="J6" s="161"/>
      <c r="K6" s="161"/>
      <c r="L6" s="161"/>
      <c r="M6" s="161"/>
      <c r="N6" s="161"/>
      <c r="O6" s="161"/>
      <c r="P6" s="161"/>
      <c r="Q6" s="161"/>
      <c r="R6" s="161"/>
      <c r="S6" s="161"/>
      <c r="T6" s="161"/>
      <c r="U6" s="161"/>
      <c r="V6" s="161"/>
      <c r="W6" s="161"/>
      <c r="X6" s="161"/>
      <c r="Y6" s="85"/>
      <c r="Z6" s="85"/>
      <c r="AA6" s="85"/>
      <c r="AB6" s="85"/>
      <c r="AC6" s="85"/>
      <c r="AD6" s="85"/>
      <c r="AE6" s="153" t="s">
        <v>93</v>
      </c>
    </row>
    <row r="7" spans="1:43" ht="17.25" customHeight="1">
      <c r="A7" s="151"/>
      <c r="B7" s="152" t="str">
        <f>'PANEL DE CONTROL DISTRITAL'!B7</f>
        <v>DESCRIPCIÓN</v>
      </c>
      <c r="C7" s="152"/>
      <c r="D7" s="152"/>
      <c r="E7" s="152" t="str">
        <f>'PANEL DE CONTROL DISTRITAL'!E7</f>
        <v>MEDICIÓN</v>
      </c>
      <c r="F7" s="152"/>
      <c r="G7" s="152"/>
      <c r="H7" s="152"/>
      <c r="I7" s="162" t="str">
        <f>'PANEL DE CONTROL DISTRITAL'!A5</f>
        <v>CAMPAÑA ANUAL INTENSA 2023</v>
      </c>
      <c r="J7" s="163"/>
      <c r="K7" s="163"/>
      <c r="L7" s="163"/>
      <c r="M7" s="163"/>
      <c r="N7" s="163"/>
      <c r="O7" s="163"/>
      <c r="P7" s="163"/>
      <c r="Q7" s="163"/>
      <c r="R7" s="163"/>
      <c r="S7" s="163"/>
      <c r="T7" s="163"/>
      <c r="U7" s="163"/>
      <c r="V7" s="163"/>
      <c r="W7" s="163"/>
      <c r="X7" s="163"/>
      <c r="Y7" s="86"/>
      <c r="Z7" s="86"/>
      <c r="AA7" s="86"/>
      <c r="AB7" s="86"/>
      <c r="AC7" s="86"/>
      <c r="AD7" s="86"/>
      <c r="AE7" s="153"/>
    </row>
    <row r="8" spans="1:43" ht="5.25" customHeight="1">
      <c r="A8" s="151"/>
      <c r="B8" s="164"/>
      <c r="C8" s="165"/>
      <c r="D8" s="165"/>
      <c r="E8" s="165"/>
      <c r="F8" s="165"/>
      <c r="G8" s="165"/>
      <c r="H8" s="165"/>
      <c r="I8" s="165"/>
      <c r="J8" s="165"/>
      <c r="K8" s="165"/>
      <c r="L8" s="165"/>
      <c r="M8" s="165"/>
      <c r="N8" s="165"/>
      <c r="O8" s="165"/>
      <c r="P8" s="165"/>
      <c r="Q8" s="165"/>
      <c r="R8" s="165"/>
      <c r="S8" s="165"/>
      <c r="T8" s="165"/>
      <c r="U8" s="165"/>
      <c r="V8" s="165"/>
      <c r="W8" s="165"/>
      <c r="X8" s="165"/>
      <c r="Y8" s="87"/>
      <c r="Z8" s="87"/>
      <c r="AA8" s="87"/>
      <c r="AB8" s="87"/>
      <c r="AC8" s="87"/>
      <c r="AD8" s="87"/>
      <c r="AE8" s="153"/>
    </row>
    <row r="9" spans="1:43" s="2" customFormat="1" ht="29.25" customHeight="1">
      <c r="A9" s="151"/>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42" t="str">
        <f>'PANEL DE CONTROL DISTRITAL'!H8</f>
        <v>Nominativo</v>
      </c>
      <c r="I9" s="31" t="str">
        <f>'150151'!I9</f>
        <v>2023-37</v>
      </c>
      <c r="J9" s="31" t="str">
        <f>'150151'!J9</f>
        <v>2023-38</v>
      </c>
      <c r="K9" s="31" t="str">
        <f>'150151'!K9</f>
        <v>2023-39</v>
      </c>
      <c r="L9" s="31" t="str">
        <f>'150151'!L9</f>
        <v>2023-40</v>
      </c>
      <c r="M9" s="31" t="str">
        <f>'150151'!M9</f>
        <v>2023-41</v>
      </c>
      <c r="N9" s="31" t="str">
        <f>'150151'!N9</f>
        <v>2023-42</v>
      </c>
      <c r="O9" s="31" t="str">
        <f>'150151'!O9</f>
        <v>2023-43</v>
      </c>
      <c r="P9" s="31" t="str">
        <f>'150151'!P9</f>
        <v>2023-44</v>
      </c>
      <c r="Q9" s="31" t="str">
        <f>'150151'!Q9</f>
        <v>2023-45</v>
      </c>
      <c r="R9" s="31" t="str">
        <f>'150151'!R9</f>
        <v>2023-46</v>
      </c>
      <c r="S9" s="31" t="str">
        <f>'150151'!S9</f>
        <v>2023-47</v>
      </c>
      <c r="T9" s="31" t="str">
        <f>'150151'!T9</f>
        <v>2023-48</v>
      </c>
      <c r="U9" s="31" t="str">
        <f>'150151'!U9</f>
        <v>2023-49</v>
      </c>
      <c r="V9" s="31" t="str">
        <f>'150151'!V9</f>
        <v>2023-50</v>
      </c>
      <c r="W9" s="31" t="str">
        <f>'150151'!W9</f>
        <v>2023-51</v>
      </c>
      <c r="X9" s="31" t="str">
        <f>'150151'!X9</f>
        <v>2023-52</v>
      </c>
      <c r="Y9" s="31" t="s">
        <v>110</v>
      </c>
      <c r="Z9" s="31" t="s">
        <v>111</v>
      </c>
      <c r="AA9" s="31" t="s">
        <v>112</v>
      </c>
      <c r="AB9" s="31" t="s">
        <v>113</v>
      </c>
      <c r="AC9" s="31" t="s">
        <v>114</v>
      </c>
      <c r="AD9" s="31" t="s">
        <v>115</v>
      </c>
      <c r="AE9" s="153"/>
    </row>
    <row r="10" spans="1:43" s="2" customFormat="1" ht="50.1" customHeight="1">
      <c r="A10" s="167">
        <f>'PANEL DE CONTROL DISTRITAL'!A9</f>
        <v>1</v>
      </c>
      <c r="B10" s="169" t="str">
        <f>'PANEL DE CONTROL DISTRITAL'!B9</f>
        <v>ENTREVISTA</v>
      </c>
      <c r="C10" s="166" t="str">
        <f>'PANEL DE CONTROL DISTRITAL'!C9</f>
        <v xml:space="preserve"> Auxiliar de Atención Ciudadana</v>
      </c>
      <c r="D10" s="170" t="str">
        <f>'PANEL DE CONTROL DISTRITAL'!D9</f>
        <v>Efectividad de la entrevista =</v>
      </c>
      <c r="E10" s="166" t="str">
        <f>'PANEL DE CONTROL DISTRITAL'!E9</f>
        <v>(Número de trámites aplicados / (Número de fichas requisitadas - Notificaciones de improcedencia de trámite)) x 100</v>
      </c>
      <c r="F10" s="171" t="str">
        <f>'PANEL DE CONTROL DISTRITAL'!F9</f>
        <v>Semanal (remesa)</v>
      </c>
      <c r="G10" s="172">
        <f>'PANEL DE CONTROL DISTRITAL'!G9</f>
        <v>0.9</v>
      </c>
      <c r="H10" s="25" t="str">
        <f>'PANEL DE CONTROL DISTRITAL'!H9</f>
        <v>Número de trámites aplicados</v>
      </c>
      <c r="I10" s="64">
        <v>164</v>
      </c>
      <c r="J10" s="65">
        <v>895</v>
      </c>
      <c r="K10" s="65">
        <v>775</v>
      </c>
      <c r="L10" s="65">
        <v>821</v>
      </c>
      <c r="M10" s="65">
        <v>857</v>
      </c>
      <c r="N10" s="65">
        <v>929</v>
      </c>
      <c r="O10" s="65">
        <v>975</v>
      </c>
      <c r="P10" s="65">
        <v>948</v>
      </c>
      <c r="Q10" s="65">
        <v>936</v>
      </c>
      <c r="R10" s="65">
        <v>747</v>
      </c>
      <c r="S10" s="65">
        <v>1181</v>
      </c>
      <c r="T10" s="65">
        <v>1199</v>
      </c>
      <c r="U10" s="65">
        <v>1058</v>
      </c>
      <c r="V10" s="65">
        <v>1348</v>
      </c>
      <c r="W10" s="65">
        <v>1411</v>
      </c>
      <c r="X10" s="65">
        <v>1319</v>
      </c>
      <c r="Y10" s="65">
        <v>1489</v>
      </c>
      <c r="Z10" s="65">
        <v>1402</v>
      </c>
      <c r="AA10" s="65">
        <v>1850</v>
      </c>
      <c r="AB10" s="65">
        <v>2320</v>
      </c>
      <c r="AC10" s="65">
        <v>2550</v>
      </c>
      <c r="AD10" s="65">
        <v>1295</v>
      </c>
      <c r="AE10" s="168">
        <f>IFERROR(SUM(I10:AD10)/SUM(I11:AD11),0)</f>
        <v>0.98779668607254811</v>
      </c>
    </row>
    <row r="11" spans="1:43" s="2" customFormat="1" ht="72.75" customHeight="1">
      <c r="A11" s="167"/>
      <c r="B11" s="169"/>
      <c r="C11" s="166"/>
      <c r="D11" s="170"/>
      <c r="E11" s="166"/>
      <c r="F11" s="171"/>
      <c r="G11" s="172"/>
      <c r="H11" s="25" t="str">
        <f>'PANEL DE CONTROL DISTRITAL'!H10</f>
        <v>Número de fichas requisitadas - Notificaciones de improcedencia de trámite</v>
      </c>
      <c r="I11" s="66">
        <v>166</v>
      </c>
      <c r="J11" s="67">
        <v>890</v>
      </c>
      <c r="K11" s="67">
        <v>782</v>
      </c>
      <c r="L11" s="67">
        <v>844</v>
      </c>
      <c r="M11" s="67">
        <v>883</v>
      </c>
      <c r="N11" s="67">
        <v>963</v>
      </c>
      <c r="O11" s="67">
        <v>1017</v>
      </c>
      <c r="P11" s="67">
        <v>985</v>
      </c>
      <c r="Q11" s="67">
        <v>973</v>
      </c>
      <c r="R11" s="67">
        <v>791</v>
      </c>
      <c r="S11" s="67">
        <v>1239</v>
      </c>
      <c r="T11" s="67">
        <v>1251</v>
      </c>
      <c r="U11" s="67">
        <v>1089</v>
      </c>
      <c r="V11" s="67">
        <v>1388</v>
      </c>
      <c r="W11" s="67">
        <v>1432</v>
      </c>
      <c r="X11" s="67">
        <v>1116</v>
      </c>
      <c r="Y11" s="67">
        <v>1494</v>
      </c>
      <c r="Z11" s="67">
        <v>1408</v>
      </c>
      <c r="AA11" s="67">
        <v>1886</v>
      </c>
      <c r="AB11" s="67">
        <v>2336</v>
      </c>
      <c r="AC11" s="67">
        <v>2563</v>
      </c>
      <c r="AD11" s="67">
        <v>1300</v>
      </c>
      <c r="AE11" s="168"/>
    </row>
    <row r="12" spans="1:43" s="45" customFormat="1" ht="8.1" customHeight="1">
      <c r="A12" s="167"/>
      <c r="B12" s="167"/>
      <c r="C12" s="167"/>
      <c r="D12" s="167"/>
      <c r="E12" s="167"/>
      <c r="F12" s="167"/>
      <c r="G12" s="167"/>
      <c r="H12" s="167"/>
      <c r="I12" s="167"/>
      <c r="J12" s="167"/>
      <c r="K12" s="167"/>
      <c r="L12" s="167"/>
      <c r="M12" s="167"/>
      <c r="N12" s="167"/>
      <c r="O12" s="167"/>
      <c r="P12" s="167"/>
      <c r="Q12" s="167"/>
      <c r="R12" s="167"/>
      <c r="S12" s="167"/>
      <c r="T12" s="167"/>
      <c r="U12" s="167"/>
      <c r="V12" s="167"/>
      <c r="W12" s="167"/>
      <c r="X12" s="167"/>
      <c r="Y12" s="167"/>
      <c r="Z12" s="167"/>
      <c r="AA12" s="167"/>
      <c r="AB12" s="167"/>
      <c r="AC12" s="167"/>
      <c r="AD12" s="167"/>
      <c r="AE12" s="167"/>
      <c r="AF12" s="44"/>
      <c r="AG12" s="44"/>
      <c r="AH12" s="44"/>
      <c r="AI12" s="44"/>
      <c r="AJ12" s="44"/>
      <c r="AK12" s="44"/>
      <c r="AL12" s="44"/>
      <c r="AM12" s="44"/>
      <c r="AN12" s="44"/>
      <c r="AO12" s="44"/>
      <c r="AP12" s="44"/>
      <c r="AQ12" s="44"/>
    </row>
    <row r="13" spans="1:43" s="3" customFormat="1" ht="50.1" customHeight="1">
      <c r="A13" s="167">
        <f>'PANEL DE CONTROL DISTRITAL'!A12</f>
        <v>2</v>
      </c>
      <c r="B13" s="169" t="str">
        <f>'PANEL DE CONTROL DISTRITAL'!B12</f>
        <v>TRÁMITE</v>
      </c>
      <c r="C13" s="166" t="str">
        <f>'PANEL DE CONTROL DISTRITAL'!C12</f>
        <v>Operador de Equipo Tecnológico</v>
      </c>
      <c r="D13" s="170" t="str">
        <f>'PANEL DE CONTROL DISTRITAL'!D12</f>
        <v>Trámites exitosos efectivos=</v>
      </c>
      <c r="E13" s="166" t="str">
        <f>'PANEL DE CONTROL DISTRITAL'!E12</f>
        <v>(Número de trámites exitosos / Número de trámites aplicados) x 100</v>
      </c>
      <c r="F13" s="171" t="str">
        <f>'PANEL DE CONTROL DISTRITAL'!F12</f>
        <v>Semanal (remesa)</v>
      </c>
      <c r="G13" s="172">
        <f>'PANEL DE CONTROL DISTRITAL'!G12</f>
        <v>0.9</v>
      </c>
      <c r="H13" s="25" t="str">
        <f>'PANEL DE CONTROL DISTRITAL'!H12</f>
        <v>Número de trámites exitosos</v>
      </c>
      <c r="I13" s="107">
        <v>164</v>
      </c>
      <c r="J13" s="108">
        <v>893</v>
      </c>
      <c r="K13" s="65">
        <v>773</v>
      </c>
      <c r="L13" s="108">
        <v>818</v>
      </c>
      <c r="M13" s="109">
        <v>852</v>
      </c>
      <c r="N13" s="65">
        <v>925</v>
      </c>
      <c r="O13" s="108">
        <v>971</v>
      </c>
      <c r="P13" s="108">
        <v>944</v>
      </c>
      <c r="Q13" s="108">
        <v>936</v>
      </c>
      <c r="R13" s="108">
        <v>741</v>
      </c>
      <c r="S13" s="108">
        <v>1177</v>
      </c>
      <c r="T13" s="65">
        <v>1193</v>
      </c>
      <c r="U13" s="65">
        <v>1057</v>
      </c>
      <c r="V13" s="65">
        <v>1346</v>
      </c>
      <c r="W13" s="65">
        <v>1406</v>
      </c>
      <c r="X13" s="65">
        <v>1316</v>
      </c>
      <c r="Y13" s="65">
        <v>1487</v>
      </c>
      <c r="Z13" s="65">
        <v>1398</v>
      </c>
      <c r="AA13" s="65">
        <v>1847</v>
      </c>
      <c r="AB13" s="65">
        <v>2313</v>
      </c>
      <c r="AC13" s="65">
        <v>2543</v>
      </c>
      <c r="AD13" s="65">
        <v>1291</v>
      </c>
      <c r="AE13" s="168">
        <f>IFERROR(SUM(I13:AD13)/SUM(I14:AD14),0)</f>
        <v>0.99705315652272475</v>
      </c>
    </row>
    <row r="14" spans="1:43" s="3" customFormat="1" ht="50.1" customHeight="1">
      <c r="A14" s="167"/>
      <c r="B14" s="169"/>
      <c r="C14" s="166"/>
      <c r="D14" s="170"/>
      <c r="E14" s="166"/>
      <c r="F14" s="171"/>
      <c r="G14" s="172"/>
      <c r="H14" s="25" t="str">
        <f>'PANEL DE CONTROL DISTRITAL'!H13</f>
        <v>Número de trámites aplicados</v>
      </c>
      <c r="I14" s="66">
        <v>164</v>
      </c>
      <c r="J14" s="67">
        <v>895</v>
      </c>
      <c r="K14" s="67">
        <v>775</v>
      </c>
      <c r="L14" s="67">
        <v>821</v>
      </c>
      <c r="M14" s="67">
        <v>857</v>
      </c>
      <c r="N14" s="67">
        <v>929</v>
      </c>
      <c r="O14" s="67">
        <v>975</v>
      </c>
      <c r="P14" s="67">
        <v>948</v>
      </c>
      <c r="Q14" s="67">
        <v>936</v>
      </c>
      <c r="R14" s="67">
        <v>747</v>
      </c>
      <c r="S14" s="67">
        <v>1181</v>
      </c>
      <c r="T14" s="67">
        <v>1199</v>
      </c>
      <c r="U14" s="67">
        <v>1058</v>
      </c>
      <c r="V14" s="67">
        <v>1348</v>
      </c>
      <c r="W14" s="67">
        <v>1411</v>
      </c>
      <c r="X14" s="67">
        <v>1319</v>
      </c>
      <c r="Y14" s="67">
        <v>1489</v>
      </c>
      <c r="Z14" s="67">
        <v>1402</v>
      </c>
      <c r="AA14" s="67">
        <v>1850</v>
      </c>
      <c r="AB14" s="67">
        <v>2320</v>
      </c>
      <c r="AC14" s="67">
        <v>2550</v>
      </c>
      <c r="AD14" s="67">
        <v>1295</v>
      </c>
      <c r="AE14" s="168"/>
    </row>
    <row r="15" spans="1:43" s="45" customFormat="1" ht="8.1" customHeight="1">
      <c r="A15" s="167"/>
      <c r="B15" s="167"/>
      <c r="C15" s="167"/>
      <c r="D15" s="167"/>
      <c r="E15" s="167"/>
      <c r="F15" s="167"/>
      <c r="G15" s="167"/>
      <c r="H15" s="167"/>
      <c r="I15" s="167"/>
      <c r="J15" s="167"/>
      <c r="K15" s="167"/>
      <c r="L15" s="167"/>
      <c r="M15" s="167"/>
      <c r="N15" s="167"/>
      <c r="O15" s="167"/>
      <c r="P15" s="167"/>
      <c r="Q15" s="167"/>
      <c r="R15" s="167"/>
      <c r="S15" s="167"/>
      <c r="T15" s="167"/>
      <c r="U15" s="167"/>
      <c r="V15" s="167"/>
      <c r="W15" s="167"/>
      <c r="X15" s="167"/>
      <c r="Y15" s="167"/>
      <c r="Z15" s="167"/>
      <c r="AA15" s="167"/>
      <c r="AB15" s="167"/>
      <c r="AC15" s="167"/>
      <c r="AD15" s="167"/>
      <c r="AE15" s="167"/>
      <c r="AF15" s="44"/>
      <c r="AG15" s="44"/>
      <c r="AH15" s="44"/>
      <c r="AI15" s="44"/>
      <c r="AJ15" s="44"/>
      <c r="AK15" s="44"/>
      <c r="AL15" s="44"/>
      <c r="AM15" s="44"/>
      <c r="AN15" s="44"/>
      <c r="AO15" s="44"/>
      <c r="AP15" s="44"/>
      <c r="AQ15" s="44"/>
    </row>
    <row r="16" spans="1:43" s="3" customFormat="1" ht="50.1" customHeight="1">
      <c r="A16" s="167">
        <f>'PANEL DE CONTROL DISTRITAL'!A15</f>
        <v>3</v>
      </c>
      <c r="B16" s="169" t="str">
        <f>'PANEL DE CONTROL DISTRITAL'!B15</f>
        <v>TRANSFERENCIA</v>
      </c>
      <c r="C16" s="166" t="str">
        <f>'PANEL DE CONTROL DISTRITAL'!C15</f>
        <v>Responsable de Módulo</v>
      </c>
      <c r="D16" s="170" t="str">
        <f>'PANEL DE CONTROL DISTRITAL'!D15</f>
        <v xml:space="preserve">Transacciones exitosas = </v>
      </c>
      <c r="E16" s="166" t="str">
        <f>'PANEL DE CONTROL DISTRITAL'!E15</f>
        <v>(Número de Archivos de Transacción aceptados /Total de Archivos de Transacción procesados) x100</v>
      </c>
      <c r="F16" s="171" t="str">
        <f>'PANEL DE CONTROL DISTRITAL'!F15</f>
        <v>Semanal (remesa)</v>
      </c>
      <c r="G16" s="172">
        <f>'PANEL DE CONTROL DISTRITAL'!G15</f>
        <v>0.9</v>
      </c>
      <c r="H16" s="25" t="str">
        <f>'PANEL DE CONTROL DISTRITAL'!H15</f>
        <v>Número de Archivos de Transacción aceptados</v>
      </c>
      <c r="I16" s="64">
        <v>164</v>
      </c>
      <c r="J16" s="65">
        <v>895</v>
      </c>
      <c r="K16" s="65">
        <v>775</v>
      </c>
      <c r="L16" s="65">
        <v>821</v>
      </c>
      <c r="M16" s="65">
        <v>857</v>
      </c>
      <c r="N16" s="65">
        <v>929</v>
      </c>
      <c r="O16" s="65">
        <v>975</v>
      </c>
      <c r="P16" s="65">
        <v>948</v>
      </c>
      <c r="Q16" s="65">
        <v>936</v>
      </c>
      <c r="R16" s="65">
        <v>747</v>
      </c>
      <c r="S16" s="65">
        <v>1181</v>
      </c>
      <c r="T16" s="65">
        <v>1199</v>
      </c>
      <c r="U16" s="65">
        <v>1058</v>
      </c>
      <c r="V16" s="65">
        <v>1348</v>
      </c>
      <c r="W16" s="65">
        <v>1411</v>
      </c>
      <c r="X16" s="65">
        <v>1319</v>
      </c>
      <c r="Y16" s="65">
        <v>1489</v>
      </c>
      <c r="Z16" s="65">
        <v>1402</v>
      </c>
      <c r="AA16" s="65">
        <v>1850</v>
      </c>
      <c r="AB16" s="65">
        <v>2320</v>
      </c>
      <c r="AC16" s="65">
        <v>2550</v>
      </c>
      <c r="AD16" s="65">
        <v>1295</v>
      </c>
      <c r="AE16" s="168">
        <f>IFERROR(SUM(I16:AD16)/SUM(I17:AD17),0)</f>
        <v>0.99996222138269741</v>
      </c>
    </row>
    <row r="17" spans="1:43" s="3" customFormat="1" ht="50.1" customHeight="1">
      <c r="A17" s="167"/>
      <c r="B17" s="169"/>
      <c r="C17" s="166"/>
      <c r="D17" s="170"/>
      <c r="E17" s="166"/>
      <c r="F17" s="171"/>
      <c r="G17" s="172"/>
      <c r="H17" s="25" t="str">
        <f>'PANEL DE CONTROL DISTRITAL'!H16</f>
        <v>Total de Archivos de Transacción procesados</v>
      </c>
      <c r="I17" s="66">
        <v>164</v>
      </c>
      <c r="J17" s="67">
        <v>895</v>
      </c>
      <c r="K17" s="67">
        <v>775</v>
      </c>
      <c r="L17" s="67">
        <v>821</v>
      </c>
      <c r="M17" s="67">
        <v>857</v>
      </c>
      <c r="N17" s="67">
        <v>929</v>
      </c>
      <c r="O17" s="67">
        <v>975</v>
      </c>
      <c r="P17" s="67">
        <v>948</v>
      </c>
      <c r="Q17" s="67">
        <v>936</v>
      </c>
      <c r="R17" s="67">
        <v>747</v>
      </c>
      <c r="S17" s="67">
        <v>1181</v>
      </c>
      <c r="T17" s="67">
        <v>1199</v>
      </c>
      <c r="U17" s="67">
        <v>1058</v>
      </c>
      <c r="V17" s="67">
        <v>1348</v>
      </c>
      <c r="W17" s="67">
        <v>1411</v>
      </c>
      <c r="X17" s="67">
        <v>1319</v>
      </c>
      <c r="Y17" s="67">
        <v>1489</v>
      </c>
      <c r="Z17" s="67">
        <v>1402</v>
      </c>
      <c r="AA17" s="67">
        <v>1850</v>
      </c>
      <c r="AB17" s="67">
        <v>2321</v>
      </c>
      <c r="AC17" s="67">
        <v>2550</v>
      </c>
      <c r="AD17" s="67">
        <v>1295</v>
      </c>
      <c r="AE17" s="168"/>
    </row>
    <row r="18" spans="1:43" s="45" customFormat="1" ht="8.1" customHeight="1">
      <c r="A18" s="167"/>
      <c r="B18" s="167"/>
      <c r="C18" s="167"/>
      <c r="D18" s="167"/>
      <c r="E18" s="167"/>
      <c r="F18" s="167"/>
      <c r="G18" s="167"/>
      <c r="H18" s="167"/>
      <c r="I18" s="167"/>
      <c r="J18" s="167"/>
      <c r="K18" s="167"/>
      <c r="L18" s="167"/>
      <c r="M18" s="167"/>
      <c r="N18" s="167"/>
      <c r="O18" s="167"/>
      <c r="P18" s="167"/>
      <c r="Q18" s="167"/>
      <c r="R18" s="167"/>
      <c r="S18" s="167"/>
      <c r="T18" s="167"/>
      <c r="U18" s="167"/>
      <c r="V18" s="167"/>
      <c r="W18" s="167"/>
      <c r="X18" s="167"/>
      <c r="Y18" s="167"/>
      <c r="Z18" s="167"/>
      <c r="AA18" s="167"/>
      <c r="AB18" s="167"/>
      <c r="AC18" s="167"/>
      <c r="AD18" s="167"/>
      <c r="AE18" s="167"/>
      <c r="AF18" s="44"/>
      <c r="AG18" s="44"/>
      <c r="AH18" s="44"/>
      <c r="AI18" s="44"/>
      <c r="AJ18" s="44"/>
      <c r="AK18" s="44"/>
      <c r="AL18" s="44"/>
      <c r="AM18" s="44"/>
      <c r="AN18" s="44"/>
      <c r="AO18" s="44"/>
      <c r="AP18" s="44"/>
      <c r="AQ18" s="44"/>
    </row>
    <row r="19" spans="1:43" s="3" customFormat="1" ht="50.1" customHeight="1">
      <c r="A19" s="167">
        <f>'PANEL DE CONTROL DISTRITAL'!A18</f>
        <v>4</v>
      </c>
      <c r="B19" s="169" t="str">
        <f>'PANEL DE CONTROL DISTRITAL'!B18</f>
        <v>CONCILIACIÓN</v>
      </c>
      <c r="C19" s="166" t="str">
        <f>'PANEL DE CONTROL DISTRITAL'!C18</f>
        <v>Responsable de Módulo</v>
      </c>
      <c r="D19" s="170" t="str">
        <f>'PANEL DE CONTROL DISTRITAL'!D18</f>
        <v xml:space="preserve">Credenciales disponibles para entrega = </v>
      </c>
      <c r="E19" s="166" t="str">
        <f>'PANEL DE CONTROL DISTRITAL'!E18</f>
        <v>((Credenciales recibidas - Credenciales inconsistentes) / Credenciales recibidas) x 100</v>
      </c>
      <c r="F19" s="171" t="str">
        <f>'PANEL DE CONTROL DISTRITAL'!F18</f>
        <v>Semanal (remesa)</v>
      </c>
      <c r="G19" s="172">
        <f>'PANEL DE CONTROL DISTRITAL'!G18</f>
        <v>0.9</v>
      </c>
      <c r="H19" s="25" t="str">
        <f>'PANEL DE CONTROL DISTRITAL'!H18</f>
        <v xml:space="preserve">Credenciales Recibidas - Credenciales inconsistentes </v>
      </c>
      <c r="I19" s="64">
        <v>209</v>
      </c>
      <c r="J19" s="65">
        <v>907</v>
      </c>
      <c r="K19" s="65">
        <v>639</v>
      </c>
      <c r="L19" s="65">
        <v>948</v>
      </c>
      <c r="M19" s="65">
        <v>863</v>
      </c>
      <c r="N19" s="65">
        <v>888</v>
      </c>
      <c r="O19" s="65">
        <v>985</v>
      </c>
      <c r="P19" s="65">
        <v>936</v>
      </c>
      <c r="Q19" s="65">
        <v>933</v>
      </c>
      <c r="R19" s="65">
        <v>736</v>
      </c>
      <c r="S19" s="65">
        <v>1003</v>
      </c>
      <c r="T19" s="65">
        <v>1168</v>
      </c>
      <c r="U19" s="65">
        <v>1009</v>
      </c>
      <c r="V19" s="65">
        <v>1338</v>
      </c>
      <c r="W19" s="65">
        <v>1137</v>
      </c>
      <c r="X19" s="65">
        <v>1551</v>
      </c>
      <c r="Y19" s="65">
        <v>1354</v>
      </c>
      <c r="Z19" s="65">
        <v>875</v>
      </c>
      <c r="AA19" s="65">
        <v>1303</v>
      </c>
      <c r="AB19" s="65">
        <v>2719</v>
      </c>
      <c r="AC19" s="65">
        <v>2069</v>
      </c>
      <c r="AD19" s="65">
        <v>0</v>
      </c>
      <c r="AE19" s="168">
        <f>IFERROR(SUM(I19:AD19)/SUM(I20:AD20),0)</f>
        <v>1</v>
      </c>
    </row>
    <row r="20" spans="1:43" s="3" customFormat="1" ht="50.1" customHeight="1">
      <c r="A20" s="167"/>
      <c r="B20" s="169"/>
      <c r="C20" s="166"/>
      <c r="D20" s="170"/>
      <c r="E20" s="166"/>
      <c r="F20" s="171"/>
      <c r="G20" s="172"/>
      <c r="H20" s="25" t="str">
        <f>'PANEL DE CONTROL DISTRITAL'!H19</f>
        <v>Credenciales recibidas</v>
      </c>
      <c r="I20" s="66">
        <v>209</v>
      </c>
      <c r="J20" s="67">
        <v>907</v>
      </c>
      <c r="K20" s="67">
        <v>639</v>
      </c>
      <c r="L20" s="67">
        <v>948</v>
      </c>
      <c r="M20" s="67">
        <v>863</v>
      </c>
      <c r="N20" s="67">
        <v>888</v>
      </c>
      <c r="O20" s="67">
        <v>985</v>
      </c>
      <c r="P20" s="67">
        <v>936</v>
      </c>
      <c r="Q20" s="67">
        <v>933</v>
      </c>
      <c r="R20" s="67">
        <v>736</v>
      </c>
      <c r="S20" s="67">
        <v>1003</v>
      </c>
      <c r="T20" s="67">
        <v>1168</v>
      </c>
      <c r="U20" s="67">
        <v>1009</v>
      </c>
      <c r="V20" s="67">
        <v>1338</v>
      </c>
      <c r="W20" s="67">
        <v>1137</v>
      </c>
      <c r="X20" s="67">
        <v>1551</v>
      </c>
      <c r="Y20" s="67">
        <v>1354</v>
      </c>
      <c r="Z20" s="67">
        <v>875</v>
      </c>
      <c r="AA20" s="67">
        <v>1303</v>
      </c>
      <c r="AB20" s="67">
        <v>2719</v>
      </c>
      <c r="AC20" s="67">
        <v>2069</v>
      </c>
      <c r="AD20" s="67">
        <v>0</v>
      </c>
      <c r="AE20" s="168"/>
    </row>
    <row r="21" spans="1:43" s="45" customFormat="1" ht="7.5" customHeight="1">
      <c r="A21" s="46"/>
      <c r="B21" s="47"/>
      <c r="C21" s="48"/>
      <c r="D21" s="49"/>
      <c r="E21" s="48"/>
      <c r="F21" s="50"/>
      <c r="G21" s="51"/>
      <c r="H21" s="52"/>
      <c r="I21" s="53"/>
      <c r="J21" s="53"/>
      <c r="K21" s="53"/>
      <c r="L21" s="53"/>
      <c r="M21" s="53"/>
      <c r="N21" s="53"/>
      <c r="O21" s="53"/>
      <c r="P21" s="53"/>
      <c r="Q21" s="53"/>
      <c r="R21" s="53"/>
      <c r="S21" s="53"/>
      <c r="T21" s="53"/>
      <c r="U21" s="53"/>
      <c r="V21" s="53"/>
      <c r="W21" s="53"/>
      <c r="X21" s="53"/>
      <c r="Y21" s="53"/>
      <c r="Z21" s="53"/>
      <c r="AA21" s="53"/>
      <c r="AB21" s="53"/>
      <c r="AC21" s="53"/>
      <c r="AD21" s="53"/>
      <c r="AE21" s="54"/>
      <c r="AF21" s="44"/>
      <c r="AG21" s="44"/>
      <c r="AH21" s="44"/>
      <c r="AI21" s="44"/>
      <c r="AJ21" s="44"/>
      <c r="AK21" s="44"/>
      <c r="AL21" s="44"/>
      <c r="AM21" s="44"/>
      <c r="AN21" s="44"/>
      <c r="AO21" s="44"/>
      <c r="AP21" s="44"/>
      <c r="AQ21" s="44"/>
    </row>
    <row r="22" spans="1:43" s="3" customFormat="1" ht="50.1" customHeight="1">
      <c r="A22" s="167">
        <f>'PANEL DE CONTROL DISTRITAL'!A21</f>
        <v>5</v>
      </c>
      <c r="B22" s="169" t="str">
        <f>'PANEL DE CONTROL DISTRITAL'!B21</f>
        <v>CONCILIACIÓN</v>
      </c>
      <c r="C22" s="166" t="str">
        <f>'PANEL DE CONTROL DISTRITAL'!C21</f>
        <v>Responsable de Módulo</v>
      </c>
      <c r="D22" s="170" t="str">
        <f>'PANEL DE CONTROL DISTRITAL'!D21</f>
        <v xml:space="preserve">Credenciales disponibles para entrega = </v>
      </c>
      <c r="E22" s="166" t="str">
        <f>'PANEL DE CONTROL DISTRITAL'!E21</f>
        <v>(Credenciales en resguardo / Credenciales totales en SIIRFE disponibles para entrega) x 100</v>
      </c>
      <c r="F22" s="171" t="str">
        <f>'PANEL DE CONTROL DISTRITAL'!F21</f>
        <v>Semanal (remesa)</v>
      </c>
      <c r="G22" s="172">
        <f>'PANEL DE CONTROL DISTRITAL'!G21</f>
        <v>1</v>
      </c>
      <c r="H22" s="25" t="str">
        <f>'PANEL DE CONTROL DISTRITAL'!H21</f>
        <v>Credenciales en resguardo</v>
      </c>
      <c r="I22" s="64">
        <v>2700</v>
      </c>
      <c r="J22" s="65">
        <v>2507</v>
      </c>
      <c r="K22" s="65">
        <v>2125</v>
      </c>
      <c r="L22" s="65">
        <v>2096</v>
      </c>
      <c r="M22" s="65">
        <v>2102</v>
      </c>
      <c r="N22" s="65">
        <v>2125</v>
      </c>
      <c r="O22" s="65">
        <v>2164</v>
      </c>
      <c r="P22" s="65">
        <v>2119</v>
      </c>
      <c r="Q22" s="65">
        <v>2097</v>
      </c>
      <c r="R22" s="65">
        <v>2106</v>
      </c>
      <c r="S22" s="65">
        <v>1991</v>
      </c>
      <c r="T22" s="65">
        <v>2170</v>
      </c>
      <c r="U22" s="65">
        <v>2083</v>
      </c>
      <c r="V22" s="65">
        <v>2342</v>
      </c>
      <c r="W22" s="65">
        <v>2173</v>
      </c>
      <c r="X22" s="65">
        <v>2386</v>
      </c>
      <c r="Y22" s="65">
        <v>1951</v>
      </c>
      <c r="Z22" s="65">
        <v>1574</v>
      </c>
      <c r="AA22" s="65">
        <v>1574</v>
      </c>
      <c r="AB22" s="65">
        <v>2495</v>
      </c>
      <c r="AC22" s="65">
        <v>2403</v>
      </c>
      <c r="AD22" s="65">
        <v>2123</v>
      </c>
      <c r="AE22" s="168">
        <f>IFERROR(SUM(I22:AD22)/SUM(I23:AD23),0)</f>
        <v>1</v>
      </c>
    </row>
    <row r="23" spans="1:43" s="3" customFormat="1" ht="50.1" customHeight="1">
      <c r="A23" s="167"/>
      <c r="B23" s="169"/>
      <c r="C23" s="166"/>
      <c r="D23" s="170"/>
      <c r="E23" s="166"/>
      <c r="F23" s="171"/>
      <c r="G23" s="172"/>
      <c r="H23" s="25" t="str">
        <f>'PANEL DE CONTROL DISTRITAL'!H22</f>
        <v>Credenciales totales en SIIRFE disponibles para entrega</v>
      </c>
      <c r="I23" s="66">
        <v>2700</v>
      </c>
      <c r="J23" s="67">
        <v>2507</v>
      </c>
      <c r="K23" s="67">
        <v>2125</v>
      </c>
      <c r="L23" s="67">
        <v>2096</v>
      </c>
      <c r="M23" s="67">
        <v>2102</v>
      </c>
      <c r="N23" s="67">
        <v>2125</v>
      </c>
      <c r="O23" s="67">
        <v>2164</v>
      </c>
      <c r="P23" s="67">
        <v>2119</v>
      </c>
      <c r="Q23" s="67">
        <v>2097</v>
      </c>
      <c r="R23" s="67">
        <v>2106</v>
      </c>
      <c r="S23" s="67">
        <v>1991</v>
      </c>
      <c r="T23" s="67">
        <v>2170</v>
      </c>
      <c r="U23" s="67">
        <v>2083</v>
      </c>
      <c r="V23" s="67">
        <v>2342</v>
      </c>
      <c r="W23" s="67">
        <v>2173</v>
      </c>
      <c r="X23" s="67">
        <v>2386</v>
      </c>
      <c r="Y23" s="67">
        <v>1951</v>
      </c>
      <c r="Z23" s="67">
        <v>1574</v>
      </c>
      <c r="AA23" s="67">
        <v>1574</v>
      </c>
      <c r="AB23" s="67">
        <v>2495</v>
      </c>
      <c r="AC23" s="67">
        <v>2403</v>
      </c>
      <c r="AD23" s="67">
        <v>2123</v>
      </c>
      <c r="AE23" s="168"/>
    </row>
    <row r="24" spans="1:43" s="4" customFormat="1" ht="7.5" customHeight="1">
      <c r="A24" s="167"/>
      <c r="B24" s="167"/>
      <c r="C24" s="167"/>
      <c r="D24" s="167"/>
      <c r="E24" s="167"/>
      <c r="F24" s="167"/>
      <c r="G24" s="167"/>
      <c r="H24" s="167"/>
      <c r="I24" s="167"/>
      <c r="J24" s="167"/>
      <c r="K24" s="167"/>
      <c r="L24" s="167"/>
      <c r="M24" s="167"/>
      <c r="N24" s="167"/>
      <c r="O24" s="167"/>
      <c r="P24" s="167"/>
      <c r="Q24" s="167"/>
      <c r="R24" s="167"/>
      <c r="S24" s="167"/>
      <c r="T24" s="167"/>
      <c r="U24" s="167"/>
      <c r="V24" s="167"/>
      <c r="W24" s="167"/>
      <c r="X24" s="167"/>
      <c r="Y24" s="167"/>
      <c r="Z24" s="167"/>
      <c r="AA24" s="167"/>
      <c r="AB24" s="167"/>
      <c r="AC24" s="167"/>
      <c r="AD24" s="167"/>
      <c r="AE24" s="167"/>
    </row>
    <row r="25" spans="1:43" ht="50.1" customHeight="1">
      <c r="A25" s="167">
        <f>'PANEL DE CONTROL DISTRITAL'!A24</f>
        <v>6</v>
      </c>
      <c r="B25" s="169" t="str">
        <f>'PANEL DE CONTROL DISTRITAL'!B24</f>
        <v>ENTREGA</v>
      </c>
      <c r="C25" s="166" t="str">
        <f>'PANEL DE CONTROL DISTRITAL'!C24</f>
        <v>Operador de Equipo Tecnológico</v>
      </c>
      <c r="D25" s="170" t="str">
        <f>'PANEL DE CONTROL DISTRITAL'!D24</f>
        <v xml:space="preserve">Efectividad de entrega de CPV en MAC = </v>
      </c>
      <c r="E25" s="166" t="str">
        <f>'PANEL DE CONTROL DISTRITAL'!E24</f>
        <v>(Total de credenciales entregadas / Total de credenciales solicitadas) x 100</v>
      </c>
      <c r="F25" s="171" t="str">
        <f>'PANEL DE CONTROL DISTRITAL'!F24</f>
        <v>Semanal (remesa)</v>
      </c>
      <c r="G25" s="172">
        <f>'PANEL DE CONTROL DISTRITAL'!G24</f>
        <v>0.9</v>
      </c>
      <c r="H25" s="25" t="str">
        <f>'PANEL DE CONTROL DISTRITAL'!H24</f>
        <v xml:space="preserve">Total de credenciales entregadas </v>
      </c>
      <c r="I25" s="64">
        <v>266</v>
      </c>
      <c r="J25" s="65">
        <v>1100</v>
      </c>
      <c r="K25" s="65">
        <v>991</v>
      </c>
      <c r="L25" s="65">
        <v>977</v>
      </c>
      <c r="M25" s="65">
        <v>856</v>
      </c>
      <c r="N25" s="65">
        <v>856</v>
      </c>
      <c r="O25" s="65">
        <v>946</v>
      </c>
      <c r="P25" s="65">
        <v>981</v>
      </c>
      <c r="Q25" s="65">
        <v>955</v>
      </c>
      <c r="R25" s="65">
        <v>727</v>
      </c>
      <c r="S25" s="65">
        <v>1107</v>
      </c>
      <c r="T25" s="65">
        <v>989</v>
      </c>
      <c r="U25" s="65">
        <v>1096</v>
      </c>
      <c r="V25" s="65">
        <v>1078</v>
      </c>
      <c r="W25" s="65">
        <v>1295</v>
      </c>
      <c r="X25" s="65">
        <v>1338</v>
      </c>
      <c r="Y25" s="65">
        <v>1354</v>
      </c>
      <c r="Z25" s="65">
        <v>1252</v>
      </c>
      <c r="AA25" s="65">
        <v>1303</v>
      </c>
      <c r="AB25" s="65">
        <v>1798</v>
      </c>
      <c r="AC25" s="65">
        <v>2148</v>
      </c>
      <c r="AD25" s="65">
        <v>280</v>
      </c>
      <c r="AE25" s="168">
        <f>IFERROR(SUM(I25:AD25)/SUM(I26:AD26),0)</f>
        <v>0.99521149241819629</v>
      </c>
    </row>
    <row r="26" spans="1:43" ht="50.1" customHeight="1">
      <c r="A26" s="167"/>
      <c r="B26" s="169"/>
      <c r="C26" s="166"/>
      <c r="D26" s="170"/>
      <c r="E26" s="166"/>
      <c r="F26" s="171"/>
      <c r="G26" s="172"/>
      <c r="H26" s="25" t="str">
        <f>'PANEL DE CONTROL DISTRITAL'!H25</f>
        <v xml:space="preserve"> Total de credenciales solicitadas</v>
      </c>
      <c r="I26" s="66">
        <v>276</v>
      </c>
      <c r="J26" s="67">
        <v>1083</v>
      </c>
      <c r="K26" s="67">
        <v>1008</v>
      </c>
      <c r="L26" s="67">
        <v>980</v>
      </c>
      <c r="M26" s="67">
        <v>871</v>
      </c>
      <c r="N26" s="67">
        <v>857</v>
      </c>
      <c r="O26" s="67">
        <v>947</v>
      </c>
      <c r="P26" s="67">
        <v>983</v>
      </c>
      <c r="Q26" s="67">
        <v>956</v>
      </c>
      <c r="R26" s="67">
        <v>728</v>
      </c>
      <c r="S26" s="67">
        <v>1108</v>
      </c>
      <c r="T26" s="67">
        <v>993</v>
      </c>
      <c r="U26" s="67">
        <v>1101</v>
      </c>
      <c r="V26" s="67">
        <v>1079</v>
      </c>
      <c r="W26" s="67">
        <v>1294</v>
      </c>
      <c r="X26" s="67">
        <v>1337</v>
      </c>
      <c r="Y26" s="67">
        <v>1351</v>
      </c>
      <c r="Z26" s="67">
        <v>1276</v>
      </c>
      <c r="AA26" s="67">
        <v>1353</v>
      </c>
      <c r="AB26" s="67">
        <v>1798</v>
      </c>
      <c r="AC26" s="67">
        <v>2148</v>
      </c>
      <c r="AD26" s="67">
        <v>280</v>
      </c>
      <c r="AE26" s="168"/>
    </row>
    <row r="27" spans="1:43" ht="15.75" customHeight="1">
      <c r="B27" s="1" t="s">
        <v>116</v>
      </c>
      <c r="H27" s="55"/>
      <c r="I27" s="56"/>
      <c r="J27" s="56"/>
      <c r="K27" s="56"/>
      <c r="L27" s="56"/>
      <c r="M27" s="56"/>
      <c r="N27" s="56"/>
      <c r="O27" s="56"/>
      <c r="P27" s="56"/>
      <c r="Q27" s="56"/>
      <c r="R27" s="56"/>
      <c r="S27" s="56"/>
      <c r="T27" s="56"/>
      <c r="U27" s="56"/>
      <c r="V27" s="56"/>
      <c r="W27" s="56"/>
      <c r="X27" s="56"/>
      <c r="Y27" s="56"/>
      <c r="Z27" s="56"/>
      <c r="AA27" s="56"/>
      <c r="AB27" s="56"/>
      <c r="AC27" s="56"/>
      <c r="AD27" s="56"/>
      <c r="AE27" s="12"/>
    </row>
    <row r="28" spans="1:43" ht="15.75" customHeight="1">
      <c r="H28" s="57"/>
    </row>
    <row r="29" spans="1:43" ht="15.75" customHeight="1">
      <c r="H29" s="57"/>
      <c r="I29" s="179" t="s">
        <v>117</v>
      </c>
      <c r="J29" s="179"/>
      <c r="K29" s="179"/>
      <c r="L29" s="179"/>
    </row>
    <row r="30" spans="1:43" ht="15.75" customHeight="1">
      <c r="H30" s="57"/>
      <c r="I30" s="26"/>
      <c r="J30" s="27" t="s">
        <v>118</v>
      </c>
      <c r="K30" s="27"/>
      <c r="L30" s="27"/>
    </row>
    <row r="31" spans="1:43" ht="39" customHeight="1">
      <c r="H31" s="57"/>
      <c r="I31" s="28"/>
      <c r="J31" s="27" t="s">
        <v>119</v>
      </c>
      <c r="K31" s="27"/>
      <c r="L31" s="27"/>
    </row>
    <row r="32" spans="1:43" ht="30" customHeight="1">
      <c r="H32" s="57"/>
      <c r="I32" s="29"/>
      <c r="J32" s="27" t="s">
        <v>120</v>
      </c>
      <c r="K32" s="27"/>
      <c r="L32" s="27"/>
    </row>
    <row r="33" spans="2:13" ht="30" customHeight="1">
      <c r="H33" s="57"/>
      <c r="I33" s="27"/>
      <c r="J33" s="27"/>
      <c r="K33" s="27"/>
      <c r="L33" s="27"/>
    </row>
    <row r="34" spans="2:13" ht="30" customHeight="1">
      <c r="B34" s="180" t="s">
        <v>121</v>
      </c>
      <c r="C34" s="180"/>
      <c r="D34" s="180"/>
      <c r="E34" s="180"/>
      <c r="F34" s="180"/>
      <c r="G34" s="180"/>
      <c r="H34" s="180"/>
      <c r="I34" s="180"/>
      <c r="J34" s="180"/>
      <c r="K34" s="180"/>
      <c r="L34" s="180"/>
      <c r="M34" s="181"/>
    </row>
    <row r="35" spans="2:13" ht="30" customHeight="1">
      <c r="B35" s="182" t="s">
        <v>122</v>
      </c>
      <c r="C35" s="182"/>
      <c r="D35" s="182"/>
      <c r="E35" s="182"/>
      <c r="F35" s="182"/>
      <c r="G35" s="183"/>
      <c r="H35" s="184" t="s">
        <v>123</v>
      </c>
      <c r="I35" s="182"/>
      <c r="J35" s="182"/>
      <c r="K35" s="182"/>
      <c r="L35" s="182"/>
      <c r="M35" s="183"/>
    </row>
    <row r="36" spans="2:13" ht="30" customHeight="1">
      <c r="B36" s="173"/>
      <c r="C36" s="174"/>
      <c r="D36" s="174"/>
      <c r="E36" s="174"/>
      <c r="F36" s="174"/>
      <c r="G36" s="175"/>
      <c r="H36" s="173"/>
      <c r="I36" s="174"/>
      <c r="J36" s="174"/>
      <c r="K36" s="174"/>
      <c r="L36" s="174"/>
      <c r="M36" s="175"/>
    </row>
    <row r="37" spans="2:13" ht="30" customHeight="1">
      <c r="B37" s="176"/>
      <c r="C37" s="177"/>
      <c r="D37" s="177"/>
      <c r="E37" s="177"/>
      <c r="F37" s="177"/>
      <c r="G37" s="178"/>
      <c r="H37" s="176"/>
      <c r="I37" s="177"/>
      <c r="J37" s="177"/>
      <c r="K37" s="177"/>
      <c r="L37" s="177"/>
      <c r="M37" s="178"/>
    </row>
    <row r="38" spans="2:13" ht="35.1" customHeight="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1">
    <mergeCell ref="X2:AE2"/>
    <mergeCell ref="B35:G35"/>
    <mergeCell ref="H35:M35"/>
    <mergeCell ref="B36:G37"/>
    <mergeCell ref="H36:M37"/>
    <mergeCell ref="F25:F26"/>
    <mergeCell ref="G25:G26"/>
    <mergeCell ref="AE25:AE26"/>
    <mergeCell ref="I29:L29"/>
    <mergeCell ref="B34:M34"/>
    <mergeCell ref="A12:AE12"/>
    <mergeCell ref="B10:B11"/>
    <mergeCell ref="C10:C11"/>
    <mergeCell ref="D10:D11"/>
    <mergeCell ref="E10:E11"/>
    <mergeCell ref="F13:F14"/>
    <mergeCell ref="A25:A26"/>
    <mergeCell ref="B25:B26"/>
    <mergeCell ref="C25:C26"/>
    <mergeCell ref="D25:D26"/>
    <mergeCell ref="E25:E26"/>
    <mergeCell ref="A1:AE1"/>
    <mergeCell ref="F2:G2"/>
    <mergeCell ref="A4:AE4"/>
    <mergeCell ref="A5:AE5"/>
    <mergeCell ref="F10:F11"/>
    <mergeCell ref="G10:G11"/>
    <mergeCell ref="AE10:AE11"/>
    <mergeCell ref="A6:A9"/>
    <mergeCell ref="B6:H6"/>
    <mergeCell ref="I6:X6"/>
    <mergeCell ref="AE6:AE9"/>
    <mergeCell ref="B7:D7"/>
    <mergeCell ref="E7:H7"/>
    <mergeCell ref="I7:X7"/>
    <mergeCell ref="B8:X8"/>
    <mergeCell ref="A10:A11"/>
    <mergeCell ref="G13:G14"/>
    <mergeCell ref="AE13:AE14"/>
    <mergeCell ref="A15:AE15"/>
    <mergeCell ref="A13:A14"/>
    <mergeCell ref="B13:B14"/>
    <mergeCell ref="C13:C14"/>
    <mergeCell ref="D13:D14"/>
    <mergeCell ref="E13:E14"/>
    <mergeCell ref="F16:F17"/>
    <mergeCell ref="G16:G17"/>
    <mergeCell ref="AE16:AE17"/>
    <mergeCell ref="A18:AE18"/>
    <mergeCell ref="A16:A17"/>
    <mergeCell ref="B16:B17"/>
    <mergeCell ref="C16:C17"/>
    <mergeCell ref="D16:D17"/>
    <mergeCell ref="E16:E17"/>
    <mergeCell ref="F19:F20"/>
    <mergeCell ref="G19:G20"/>
    <mergeCell ref="AE19:AE20"/>
    <mergeCell ref="A19:A20"/>
    <mergeCell ref="B19:B20"/>
    <mergeCell ref="C19:C20"/>
    <mergeCell ref="D19:D20"/>
    <mergeCell ref="E19:E20"/>
    <mergeCell ref="F22:F23"/>
    <mergeCell ref="G22:G23"/>
    <mergeCell ref="AE22:AE23"/>
    <mergeCell ref="A24:AE24"/>
    <mergeCell ref="A22:A23"/>
    <mergeCell ref="B22:B23"/>
    <mergeCell ref="C22:C23"/>
    <mergeCell ref="D22:D23"/>
    <mergeCell ref="E22:E23"/>
  </mergeCells>
  <conditionalFormatting sqref="I21:AD21">
    <cfRule type="colorScale" priority="652">
      <colorScale>
        <cfvo type="min"/>
        <cfvo type="percentile" val="50"/>
        <cfvo type="max"/>
        <color rgb="FFE98BD7"/>
        <color rgb="FFD5007F"/>
        <color rgb="FF950054"/>
      </colorScale>
    </cfRule>
  </conditionalFormatting>
  <conditionalFormatting sqref="AE10">
    <cfRule type="cellIs" dxfId="1071" priority="18" operator="greaterThan">
      <formula>95%</formula>
    </cfRule>
    <cfRule type="cellIs" dxfId="1070" priority="19" operator="greaterThanOrEqual">
      <formula>90%</formula>
    </cfRule>
    <cfRule type="cellIs" dxfId="1069" priority="20" operator="lessThan">
      <formula>89.99%</formula>
    </cfRule>
  </conditionalFormatting>
  <conditionalFormatting sqref="AE13">
    <cfRule type="cellIs" dxfId="1068" priority="15" operator="greaterThan">
      <formula>95%</formula>
    </cfRule>
    <cfRule type="cellIs" dxfId="1067" priority="16" operator="greaterThanOrEqual">
      <formula>90%</formula>
    </cfRule>
    <cfRule type="cellIs" dxfId="1066" priority="17" operator="lessThan">
      <formula>89.99%</formula>
    </cfRule>
  </conditionalFormatting>
  <conditionalFormatting sqref="AE16">
    <cfRule type="cellIs" dxfId="1065" priority="12" operator="greaterThan">
      <formula>95%</formula>
    </cfRule>
    <cfRule type="cellIs" dxfId="1064" priority="13" operator="greaterThanOrEqual">
      <formula>90%</formula>
    </cfRule>
    <cfRule type="cellIs" dxfId="1063" priority="14" operator="lessThan">
      <formula>89.99%</formula>
    </cfRule>
  </conditionalFormatting>
  <conditionalFormatting sqref="AE19">
    <cfRule type="cellIs" dxfId="1062" priority="9" operator="greaterThan">
      <formula>95%</formula>
    </cfRule>
    <cfRule type="cellIs" dxfId="1061" priority="10" operator="greaterThanOrEqual">
      <formula>90%</formula>
    </cfRule>
    <cfRule type="cellIs" dxfId="1060" priority="11" operator="lessThan">
      <formula>89.99%</formula>
    </cfRule>
  </conditionalFormatting>
  <conditionalFormatting sqref="AE22">
    <cfRule type="cellIs" dxfId="1059" priority="1" operator="greaterThanOrEqual">
      <formula>100%</formula>
    </cfRule>
    <cfRule type="cellIs" dxfId="1058" priority="2" operator="lessThan">
      <formula>99.99%</formula>
    </cfRule>
  </conditionalFormatting>
  <conditionalFormatting sqref="AE25">
    <cfRule type="cellIs" dxfId="1057" priority="3" operator="greaterThan">
      <formula>95%</formula>
    </cfRule>
    <cfRule type="cellIs" dxfId="1056" priority="4" operator="greaterThanOrEqual">
      <formula>90%</formula>
    </cfRule>
    <cfRule type="cellIs" dxfId="1055" priority="5" operator="lessThan">
      <formula>89.99%</formula>
    </cfRule>
  </conditionalFormatting>
  <dataValidations count="1">
    <dataValidation showDropDown="1" showInputMessage="1" showErrorMessage="1" sqref="C21 G19:G23 G10:G11 G16:G17 G13:G14 G25:G26" xr:uid="{98ABAE10-295B-48A5-9A48-A26CB9D23073}"/>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5EE05C-FFD6-4236-9201-3B9982CFBDE4}">
  <sheetPr>
    <tabColor rgb="FF7030A0"/>
  </sheetPr>
  <dimension ref="A1:AQ48"/>
  <sheetViews>
    <sheetView showGridLines="0" topLeftCell="O19" zoomScale="85" zoomScaleNormal="85" workbookViewId="0">
      <selection activeCell="I25" sqref="I25:O25"/>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0" width="10.7109375" style="1" customWidth="1"/>
    <col min="31" max="31" width="22.7109375" style="1" customWidth="1"/>
    <col min="32" max="16384" width="11.42578125" style="1"/>
  </cols>
  <sheetData>
    <row r="1" spans="1:43" ht="40.5" customHeight="1">
      <c r="A1" s="148" t="str">
        <f>'PANEL DE CONTROL DISTRITAL'!A1:Q1</f>
        <v>INSTITUTO NACIONAL ELECTORAL
SISTEMA DE GESTIÓN DE LA CALIDAD
ESTADO DE MÉXICO</v>
      </c>
      <c r="B1" s="148"/>
      <c r="C1" s="148"/>
      <c r="D1" s="148"/>
      <c r="E1" s="148"/>
      <c r="F1" s="148"/>
      <c r="G1" s="148"/>
      <c r="H1" s="148"/>
      <c r="I1" s="148"/>
      <c r="J1" s="148"/>
      <c r="K1" s="148"/>
      <c r="L1" s="148"/>
      <c r="M1" s="148"/>
      <c r="N1" s="148"/>
      <c r="O1" s="148"/>
      <c r="P1" s="148"/>
      <c r="Q1" s="148"/>
      <c r="R1" s="148"/>
      <c r="S1" s="148"/>
      <c r="T1" s="148"/>
      <c r="U1" s="148"/>
      <c r="V1" s="148"/>
      <c r="W1" s="148"/>
      <c r="X1" s="148"/>
      <c r="Y1" s="148"/>
      <c r="Z1" s="148"/>
      <c r="AA1" s="148"/>
      <c r="AB1" s="148"/>
      <c r="AC1" s="148"/>
      <c r="AD1" s="148"/>
      <c r="AE1" s="148"/>
    </row>
    <row r="2" spans="1:43" ht="33.75" customHeight="1">
      <c r="A2" s="11"/>
      <c r="B2" s="11"/>
      <c r="C2" s="11"/>
      <c r="D2" s="9" t="s">
        <v>89</v>
      </c>
      <c r="E2" s="9">
        <v>8</v>
      </c>
      <c r="F2" s="149" t="s">
        <v>90</v>
      </c>
      <c r="G2" s="149"/>
      <c r="H2" s="20">
        <v>150851</v>
      </c>
      <c r="I2" s="19"/>
      <c r="J2" s="19"/>
      <c r="K2" s="19"/>
      <c r="L2" s="19"/>
      <c r="M2" s="19"/>
      <c r="N2" s="19"/>
      <c r="O2" s="19"/>
      <c r="P2" s="19"/>
      <c r="Q2" s="19"/>
      <c r="R2" s="19"/>
      <c r="S2" s="19"/>
      <c r="T2" s="19"/>
      <c r="U2" s="19"/>
      <c r="V2" s="19"/>
      <c r="W2" s="58"/>
      <c r="X2" s="150" t="str">
        <f>'PANEL DE CONTROL DISTRITAL'!M2</f>
        <v>Fecha de corte: 22/01/2024</v>
      </c>
      <c r="Y2" s="150"/>
      <c r="Z2" s="150"/>
      <c r="AA2" s="150"/>
      <c r="AB2" s="150"/>
      <c r="AC2" s="150"/>
      <c r="AD2" s="150"/>
      <c r="AE2" s="150"/>
      <c r="AF2" s="15"/>
    </row>
    <row r="3" spans="1:43" ht="11.25" customHeight="1">
      <c r="A3" s="11"/>
      <c r="B3" s="6"/>
      <c r="C3" s="6"/>
      <c r="D3" s="6"/>
      <c r="E3" s="6"/>
      <c r="F3" s="6"/>
      <c r="G3" s="6"/>
      <c r="H3" s="6"/>
      <c r="I3" s="6"/>
      <c r="J3" s="6"/>
      <c r="K3" s="6"/>
      <c r="L3" s="6"/>
      <c r="M3" s="6"/>
      <c r="N3" s="6"/>
      <c r="O3" s="6"/>
      <c r="P3" s="6"/>
      <c r="Q3" s="6"/>
      <c r="R3" s="6"/>
      <c r="S3" s="6"/>
      <c r="T3" s="6"/>
      <c r="U3" s="6"/>
      <c r="V3" s="6"/>
      <c r="W3" s="6"/>
      <c r="X3" s="6"/>
      <c r="Y3" s="6"/>
      <c r="Z3" s="6"/>
      <c r="AA3" s="6"/>
      <c r="AB3" s="6"/>
      <c r="AC3" s="6"/>
      <c r="AD3" s="6"/>
    </row>
    <row r="4" spans="1:43" ht="30" customHeight="1">
      <c r="A4" s="154" t="s">
        <v>91</v>
      </c>
      <c r="B4" s="155"/>
      <c r="C4" s="155"/>
      <c r="D4" s="155"/>
      <c r="E4" s="155"/>
      <c r="F4" s="155"/>
      <c r="G4" s="155"/>
      <c r="H4" s="155"/>
      <c r="I4" s="155"/>
      <c r="J4" s="155"/>
      <c r="K4" s="155"/>
      <c r="L4" s="155"/>
      <c r="M4" s="155"/>
      <c r="N4" s="155"/>
      <c r="O4" s="155"/>
      <c r="P4" s="155"/>
      <c r="Q4" s="155"/>
      <c r="R4" s="155"/>
      <c r="S4" s="155"/>
      <c r="T4" s="155"/>
      <c r="U4" s="155"/>
      <c r="V4" s="155"/>
      <c r="W4" s="155"/>
      <c r="X4" s="155"/>
      <c r="Y4" s="155"/>
      <c r="Z4" s="155"/>
      <c r="AA4" s="155"/>
      <c r="AB4" s="155"/>
      <c r="AC4" s="155"/>
      <c r="AD4" s="155"/>
      <c r="AE4" s="156"/>
      <c r="AG4" s="18"/>
    </row>
    <row r="5" spans="1:43" ht="5.25" customHeight="1">
      <c r="A5" s="157"/>
      <c r="B5" s="158"/>
      <c r="C5" s="158"/>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9"/>
    </row>
    <row r="6" spans="1:43" ht="18" customHeight="1">
      <c r="A6" s="151" t="str">
        <f>'PANEL DE CONTROL DISTRITAL'!A6</f>
        <v>Número</v>
      </c>
      <c r="B6" s="152" t="str">
        <f>'PANEL DE CONTROL DISTRITAL'!B6</f>
        <v xml:space="preserve">PROCESOS SUSTANTIVOS E INDICADORES </v>
      </c>
      <c r="C6" s="152"/>
      <c r="D6" s="152"/>
      <c r="E6" s="152"/>
      <c r="F6" s="152"/>
      <c r="G6" s="152"/>
      <c r="H6" s="152"/>
      <c r="I6" s="160" t="s">
        <v>92</v>
      </c>
      <c r="J6" s="161"/>
      <c r="K6" s="161"/>
      <c r="L6" s="161"/>
      <c r="M6" s="161"/>
      <c r="N6" s="161"/>
      <c r="O6" s="161"/>
      <c r="P6" s="161"/>
      <c r="Q6" s="161"/>
      <c r="R6" s="161"/>
      <c r="S6" s="161"/>
      <c r="T6" s="161"/>
      <c r="U6" s="161"/>
      <c r="V6" s="161"/>
      <c r="W6" s="161"/>
      <c r="X6" s="161"/>
      <c r="Y6" s="85"/>
      <c r="Z6" s="85"/>
      <c r="AA6" s="85"/>
      <c r="AB6" s="85"/>
      <c r="AC6" s="85"/>
      <c r="AD6" s="85"/>
      <c r="AE6" s="153" t="s">
        <v>93</v>
      </c>
    </row>
    <row r="7" spans="1:43" ht="17.25" customHeight="1">
      <c r="A7" s="151"/>
      <c r="B7" s="152" t="str">
        <f>'PANEL DE CONTROL DISTRITAL'!B7</f>
        <v>DESCRIPCIÓN</v>
      </c>
      <c r="C7" s="152"/>
      <c r="D7" s="152"/>
      <c r="E7" s="152" t="str">
        <f>'PANEL DE CONTROL DISTRITAL'!E7</f>
        <v>MEDICIÓN</v>
      </c>
      <c r="F7" s="152"/>
      <c r="G7" s="152"/>
      <c r="H7" s="152"/>
      <c r="I7" s="162" t="str">
        <f>'PANEL DE CONTROL DISTRITAL'!A5</f>
        <v>CAMPAÑA ANUAL INTENSA 2023</v>
      </c>
      <c r="J7" s="163"/>
      <c r="K7" s="163"/>
      <c r="L7" s="163"/>
      <c r="M7" s="163"/>
      <c r="N7" s="163"/>
      <c r="O7" s="163"/>
      <c r="P7" s="163"/>
      <c r="Q7" s="163"/>
      <c r="R7" s="163"/>
      <c r="S7" s="163"/>
      <c r="T7" s="163"/>
      <c r="U7" s="163"/>
      <c r="V7" s="163"/>
      <c r="W7" s="163"/>
      <c r="X7" s="163"/>
      <c r="Y7" s="86"/>
      <c r="Z7" s="86"/>
      <c r="AA7" s="86"/>
      <c r="AB7" s="86"/>
      <c r="AC7" s="86"/>
      <c r="AD7" s="86"/>
      <c r="AE7" s="153"/>
    </row>
    <row r="8" spans="1:43" ht="5.25" customHeight="1">
      <c r="A8" s="151"/>
      <c r="B8" s="164"/>
      <c r="C8" s="165"/>
      <c r="D8" s="165"/>
      <c r="E8" s="165"/>
      <c r="F8" s="165"/>
      <c r="G8" s="165"/>
      <c r="H8" s="165"/>
      <c r="I8" s="165"/>
      <c r="J8" s="165"/>
      <c r="K8" s="165"/>
      <c r="L8" s="165"/>
      <c r="M8" s="165"/>
      <c r="N8" s="165"/>
      <c r="O8" s="165"/>
      <c r="P8" s="165"/>
      <c r="Q8" s="165"/>
      <c r="R8" s="165"/>
      <c r="S8" s="165"/>
      <c r="T8" s="165"/>
      <c r="U8" s="165"/>
      <c r="V8" s="165"/>
      <c r="W8" s="165"/>
      <c r="X8" s="165"/>
      <c r="Y8" s="87"/>
      <c r="Z8" s="87"/>
      <c r="AA8" s="87"/>
      <c r="AB8" s="87"/>
      <c r="AC8" s="87"/>
      <c r="AD8" s="87"/>
      <c r="AE8" s="153"/>
    </row>
    <row r="9" spans="1:43" s="2" customFormat="1" ht="29.25" customHeight="1" thickTop="1" thickBot="1">
      <c r="A9" s="151"/>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42" t="str">
        <f>'PANEL DE CONTROL DISTRITAL'!H8</f>
        <v>Nominativo</v>
      </c>
      <c r="I9" s="31" t="str">
        <f>'150151'!I9</f>
        <v>2023-37</v>
      </c>
      <c r="J9" s="31" t="str">
        <f>'150151'!J9</f>
        <v>2023-38</v>
      </c>
      <c r="K9" s="31" t="str">
        <f>'150151'!K9</f>
        <v>2023-39</v>
      </c>
      <c r="L9" s="31" t="str">
        <f>'150151'!L9</f>
        <v>2023-40</v>
      </c>
      <c r="M9" s="31" t="str">
        <f>'150151'!M9</f>
        <v>2023-41</v>
      </c>
      <c r="N9" s="31" t="str">
        <f>'150151'!N9</f>
        <v>2023-42</v>
      </c>
      <c r="O9" s="31" t="str">
        <f>'150151'!O9</f>
        <v>2023-43</v>
      </c>
      <c r="P9" s="31" t="str">
        <f>'150151'!P9</f>
        <v>2023-44</v>
      </c>
      <c r="Q9" s="31" t="str">
        <f>'150151'!Q9</f>
        <v>2023-45</v>
      </c>
      <c r="R9" s="31" t="str">
        <f>'150151'!R9</f>
        <v>2023-46</v>
      </c>
      <c r="S9" s="31" t="str">
        <f>'150151'!S9</f>
        <v>2023-47</v>
      </c>
      <c r="T9" s="31" t="str">
        <f>'150151'!T9</f>
        <v>2023-48</v>
      </c>
      <c r="U9" s="31" t="str">
        <f>'150151'!U9</f>
        <v>2023-49</v>
      </c>
      <c r="V9" s="31" t="str">
        <f>'150151'!V9</f>
        <v>2023-50</v>
      </c>
      <c r="W9" s="31" t="str">
        <f>'150151'!W9</f>
        <v>2023-51</v>
      </c>
      <c r="X9" s="31" t="str">
        <f>'150151'!X9</f>
        <v>2023-52</v>
      </c>
      <c r="Y9" s="31" t="s">
        <v>110</v>
      </c>
      <c r="Z9" s="31" t="s">
        <v>111</v>
      </c>
      <c r="AA9" s="31" t="s">
        <v>112</v>
      </c>
      <c r="AB9" s="31" t="s">
        <v>113</v>
      </c>
      <c r="AC9" s="31" t="s">
        <v>114</v>
      </c>
      <c r="AD9" s="31" t="s">
        <v>115</v>
      </c>
      <c r="AE9" s="153"/>
    </row>
    <row r="10" spans="1:43" s="2" customFormat="1" ht="50.1" customHeight="1" thickTop="1" thickBot="1">
      <c r="A10" s="167">
        <f>'PANEL DE CONTROL DISTRITAL'!A9</f>
        <v>1</v>
      </c>
      <c r="B10" s="169" t="str">
        <f>'PANEL DE CONTROL DISTRITAL'!B9</f>
        <v>ENTREVISTA</v>
      </c>
      <c r="C10" s="166" t="str">
        <f>'PANEL DE CONTROL DISTRITAL'!C9</f>
        <v xml:space="preserve"> Auxiliar de Atención Ciudadana</v>
      </c>
      <c r="D10" s="170" t="str">
        <f>'PANEL DE CONTROL DISTRITAL'!D9</f>
        <v>Efectividad de la entrevista =</v>
      </c>
      <c r="E10" s="166" t="str">
        <f>'PANEL DE CONTROL DISTRITAL'!E9</f>
        <v>(Número de trámites aplicados / (Número de fichas requisitadas - Notificaciones de improcedencia de trámite)) x 100</v>
      </c>
      <c r="F10" s="171" t="str">
        <f>'PANEL DE CONTROL DISTRITAL'!F9</f>
        <v>Semanal (remesa)</v>
      </c>
      <c r="G10" s="172">
        <f>'PANEL DE CONTROL DISTRITAL'!G9</f>
        <v>0.9</v>
      </c>
      <c r="H10" s="25" t="str">
        <f>'PANEL DE CONTROL DISTRITAL'!H9</f>
        <v>Número de trámites aplicados</v>
      </c>
      <c r="I10" s="23">
        <v>145</v>
      </c>
      <c r="J10" s="23">
        <v>698</v>
      </c>
      <c r="K10" s="23">
        <v>611</v>
      </c>
      <c r="L10" s="23">
        <v>704</v>
      </c>
      <c r="M10" s="23">
        <v>714</v>
      </c>
      <c r="N10" s="23">
        <v>743</v>
      </c>
      <c r="O10" s="23">
        <v>780</v>
      </c>
      <c r="P10" s="23">
        <v>764</v>
      </c>
      <c r="Q10" s="23">
        <v>750</v>
      </c>
      <c r="R10" s="23">
        <v>548</v>
      </c>
      <c r="S10" s="23">
        <v>910</v>
      </c>
      <c r="T10" s="23">
        <v>962</v>
      </c>
      <c r="U10" s="23">
        <v>867</v>
      </c>
      <c r="V10" s="23">
        <v>1208</v>
      </c>
      <c r="W10" s="23">
        <v>1071</v>
      </c>
      <c r="X10" s="23">
        <v>969</v>
      </c>
      <c r="Y10" s="23">
        <v>1051</v>
      </c>
      <c r="Z10" s="23">
        <v>878</v>
      </c>
      <c r="AA10" s="75">
        <v>1319</v>
      </c>
      <c r="AB10" s="75">
        <v>1971</v>
      </c>
      <c r="AC10" s="75">
        <v>2144</v>
      </c>
      <c r="AD10" s="64">
        <v>676</v>
      </c>
      <c r="AE10" s="168">
        <f>IFERROR(SUM(I10:AD10)/SUM(I11:AD11),0)</f>
        <v>0.99761348139489581</v>
      </c>
    </row>
    <row r="11" spans="1:43" s="2" customFormat="1" ht="50.1" customHeight="1" thickTop="1" thickBot="1">
      <c r="A11" s="167"/>
      <c r="B11" s="169"/>
      <c r="C11" s="166"/>
      <c r="D11" s="170"/>
      <c r="E11" s="166"/>
      <c r="F11" s="171"/>
      <c r="G11" s="172"/>
      <c r="H11" s="25" t="str">
        <f>'PANEL DE CONTROL DISTRITAL'!H10</f>
        <v>Número de fichas requisitadas - Notificaciones de improcedencia de trámite</v>
      </c>
      <c r="I11" s="43">
        <v>145</v>
      </c>
      <c r="J11" s="43">
        <v>713</v>
      </c>
      <c r="K11" s="43">
        <v>622</v>
      </c>
      <c r="L11" s="43">
        <v>714</v>
      </c>
      <c r="M11" s="43">
        <v>728</v>
      </c>
      <c r="N11" s="43">
        <v>743</v>
      </c>
      <c r="O11" s="43">
        <v>780</v>
      </c>
      <c r="P11" s="43">
        <v>763</v>
      </c>
      <c r="Q11" s="43">
        <v>750</v>
      </c>
      <c r="R11" s="43">
        <v>548</v>
      </c>
      <c r="S11" s="43">
        <v>910</v>
      </c>
      <c r="T11" s="43">
        <v>962</v>
      </c>
      <c r="U11" s="43">
        <v>867</v>
      </c>
      <c r="V11" s="43">
        <v>1208</v>
      </c>
      <c r="W11" s="43">
        <v>1071</v>
      </c>
      <c r="X11" s="43">
        <v>969</v>
      </c>
      <c r="Y11" s="43">
        <v>1051</v>
      </c>
      <c r="Z11" s="43">
        <v>878</v>
      </c>
      <c r="AA11" s="43">
        <v>1319</v>
      </c>
      <c r="AB11" s="43">
        <v>1971</v>
      </c>
      <c r="AC11" s="67">
        <v>2144</v>
      </c>
      <c r="AD11" s="67">
        <v>676</v>
      </c>
      <c r="AE11" s="168"/>
    </row>
    <row r="12" spans="1:43" s="45" customFormat="1" ht="8.1" customHeight="1" thickTop="1" thickBot="1">
      <c r="A12" s="167"/>
      <c r="B12" s="167"/>
      <c r="C12" s="167"/>
      <c r="D12" s="167"/>
      <c r="E12" s="167"/>
      <c r="F12" s="167"/>
      <c r="G12" s="167"/>
      <c r="H12" s="167"/>
      <c r="I12" s="167"/>
      <c r="J12" s="167"/>
      <c r="K12" s="167"/>
      <c r="L12" s="167"/>
      <c r="M12" s="167"/>
      <c r="N12" s="167"/>
      <c r="O12" s="167"/>
      <c r="P12" s="167"/>
      <c r="Q12" s="167"/>
      <c r="R12" s="167"/>
      <c r="S12" s="167"/>
      <c r="T12" s="167"/>
      <c r="U12" s="167"/>
      <c r="V12" s="167"/>
      <c r="W12" s="167"/>
      <c r="X12" s="167"/>
      <c r="Y12" s="167"/>
      <c r="Z12" s="167"/>
      <c r="AA12" s="167"/>
      <c r="AB12" s="167"/>
      <c r="AC12" s="167"/>
      <c r="AD12" s="167"/>
      <c r="AE12" s="167"/>
      <c r="AF12" s="44"/>
      <c r="AG12" s="44"/>
      <c r="AH12" s="44"/>
      <c r="AI12" s="44"/>
      <c r="AJ12" s="44"/>
      <c r="AK12" s="44"/>
      <c r="AL12" s="44"/>
      <c r="AM12" s="44"/>
      <c r="AN12" s="44"/>
      <c r="AO12" s="44"/>
      <c r="AP12" s="44"/>
      <c r="AQ12" s="44"/>
    </row>
    <row r="13" spans="1:43" s="3" customFormat="1" ht="50.1" customHeight="1" thickTop="1" thickBot="1">
      <c r="A13" s="167">
        <f>'PANEL DE CONTROL DISTRITAL'!A12</f>
        <v>2</v>
      </c>
      <c r="B13" s="169" t="str">
        <f>'PANEL DE CONTROL DISTRITAL'!B12</f>
        <v>TRÁMITE</v>
      </c>
      <c r="C13" s="166" t="str">
        <f>'PANEL DE CONTROL DISTRITAL'!C12</f>
        <v>Operador de Equipo Tecnológico</v>
      </c>
      <c r="D13" s="170" t="str">
        <f>'PANEL DE CONTROL DISTRITAL'!D12</f>
        <v>Trámites exitosos efectivos=</v>
      </c>
      <c r="E13" s="166" t="str">
        <f>'PANEL DE CONTROL DISTRITAL'!E12</f>
        <v>(Número de trámites exitosos / Número de trámites aplicados) x 100</v>
      </c>
      <c r="F13" s="171" t="str">
        <f>'PANEL DE CONTROL DISTRITAL'!F12</f>
        <v>Semanal (remesa)</v>
      </c>
      <c r="G13" s="172">
        <f>'PANEL DE CONTROL DISTRITAL'!G12</f>
        <v>0.9</v>
      </c>
      <c r="H13" s="25" t="str">
        <f>'PANEL DE CONTROL DISTRITAL'!H12</f>
        <v>Número de trámites exitosos</v>
      </c>
      <c r="I13" s="23">
        <v>145</v>
      </c>
      <c r="J13" s="23">
        <v>695</v>
      </c>
      <c r="K13" s="23">
        <v>609</v>
      </c>
      <c r="L13" s="23">
        <v>701</v>
      </c>
      <c r="M13" s="23">
        <v>713</v>
      </c>
      <c r="N13" s="23">
        <v>741</v>
      </c>
      <c r="O13" s="23">
        <v>775</v>
      </c>
      <c r="P13" s="23">
        <v>759</v>
      </c>
      <c r="Q13" s="23">
        <v>747</v>
      </c>
      <c r="R13" s="23">
        <v>546</v>
      </c>
      <c r="S13" s="23">
        <v>909</v>
      </c>
      <c r="T13" s="23">
        <v>962</v>
      </c>
      <c r="U13" s="23">
        <v>864</v>
      </c>
      <c r="V13" s="23">
        <v>1206</v>
      </c>
      <c r="W13" s="23">
        <v>1068</v>
      </c>
      <c r="X13" s="23">
        <v>969</v>
      </c>
      <c r="Y13" s="23">
        <v>1051</v>
      </c>
      <c r="Z13" s="23">
        <v>878</v>
      </c>
      <c r="AA13" s="75">
        <v>1314</v>
      </c>
      <c r="AB13" s="75">
        <v>1966</v>
      </c>
      <c r="AC13" s="75">
        <v>2133</v>
      </c>
      <c r="AD13" s="64">
        <v>675</v>
      </c>
      <c r="AE13" s="168">
        <f>IFERROR(SUM(I13:AD13)/SUM(I14:AD14),0)</f>
        <v>0.99804553894263659</v>
      </c>
    </row>
    <row r="14" spans="1:43" s="3" customFormat="1" ht="50.1" customHeight="1" thickTop="1" thickBot="1">
      <c r="A14" s="167"/>
      <c r="B14" s="169"/>
      <c r="C14" s="166"/>
      <c r="D14" s="170"/>
      <c r="E14" s="166"/>
      <c r="F14" s="171"/>
      <c r="G14" s="172"/>
      <c r="H14" s="25" t="str">
        <f>'PANEL DE CONTROL DISTRITAL'!H13</f>
        <v>Número de trámites aplicados</v>
      </c>
      <c r="I14" s="43">
        <v>145</v>
      </c>
      <c r="J14" s="43">
        <v>698</v>
      </c>
      <c r="K14" s="43">
        <v>611</v>
      </c>
      <c r="L14" s="43">
        <v>704</v>
      </c>
      <c r="M14" s="43">
        <v>714</v>
      </c>
      <c r="N14" s="43">
        <v>743</v>
      </c>
      <c r="O14" s="43">
        <v>780</v>
      </c>
      <c r="P14" s="43">
        <v>764</v>
      </c>
      <c r="Q14" s="43">
        <v>750</v>
      </c>
      <c r="R14" s="43">
        <v>548</v>
      </c>
      <c r="S14" s="43">
        <v>910</v>
      </c>
      <c r="T14" s="43">
        <v>958</v>
      </c>
      <c r="U14" s="43">
        <v>867</v>
      </c>
      <c r="V14" s="43">
        <v>1208</v>
      </c>
      <c r="W14" s="43">
        <v>1071</v>
      </c>
      <c r="X14" s="43">
        <v>963</v>
      </c>
      <c r="Y14" s="43">
        <v>1047</v>
      </c>
      <c r="Z14" s="43">
        <v>875</v>
      </c>
      <c r="AA14" s="43">
        <v>1319</v>
      </c>
      <c r="AB14" s="43">
        <v>1971</v>
      </c>
      <c r="AC14" s="67">
        <v>2144</v>
      </c>
      <c r="AD14" s="67">
        <v>676</v>
      </c>
      <c r="AE14" s="168"/>
    </row>
    <row r="15" spans="1:43" s="45" customFormat="1" ht="8.1" customHeight="1" thickTop="1" thickBot="1">
      <c r="A15" s="167"/>
      <c r="B15" s="167"/>
      <c r="C15" s="167"/>
      <c r="D15" s="167"/>
      <c r="E15" s="167"/>
      <c r="F15" s="167"/>
      <c r="G15" s="167"/>
      <c r="H15" s="167"/>
      <c r="I15" s="167"/>
      <c r="J15" s="167"/>
      <c r="K15" s="167"/>
      <c r="L15" s="167"/>
      <c r="M15" s="167"/>
      <c r="N15" s="167"/>
      <c r="O15" s="167"/>
      <c r="P15" s="167"/>
      <c r="Q15" s="167"/>
      <c r="R15" s="167"/>
      <c r="S15" s="167"/>
      <c r="T15" s="167"/>
      <c r="U15" s="167"/>
      <c r="V15" s="167"/>
      <c r="W15" s="167"/>
      <c r="X15" s="167"/>
      <c r="Y15" s="167"/>
      <c r="Z15" s="167"/>
      <c r="AA15" s="167"/>
      <c r="AB15" s="167"/>
      <c r="AC15" s="167"/>
      <c r="AD15" s="167"/>
      <c r="AE15" s="167"/>
      <c r="AF15" s="44"/>
      <c r="AG15" s="44"/>
      <c r="AH15" s="44"/>
      <c r="AI15" s="44"/>
      <c r="AJ15" s="44"/>
      <c r="AK15" s="44"/>
      <c r="AL15" s="44"/>
      <c r="AM15" s="44"/>
      <c r="AN15" s="44"/>
      <c r="AO15" s="44"/>
      <c r="AP15" s="44"/>
      <c r="AQ15" s="44"/>
    </row>
    <row r="16" spans="1:43" s="3" customFormat="1" ht="50.1" customHeight="1" thickTop="1" thickBot="1">
      <c r="A16" s="167">
        <f>'PANEL DE CONTROL DISTRITAL'!A15</f>
        <v>3</v>
      </c>
      <c r="B16" s="169" t="str">
        <f>'PANEL DE CONTROL DISTRITAL'!B15</f>
        <v>TRANSFERENCIA</v>
      </c>
      <c r="C16" s="166" t="str">
        <f>'PANEL DE CONTROL DISTRITAL'!C15</f>
        <v>Responsable de Módulo</v>
      </c>
      <c r="D16" s="170" t="str">
        <f>'PANEL DE CONTROL DISTRITAL'!D15</f>
        <v xml:space="preserve">Transacciones exitosas = </v>
      </c>
      <c r="E16" s="166" t="str">
        <f>'PANEL DE CONTROL DISTRITAL'!E15</f>
        <v>(Número de Archivos de Transacción aceptados /Total de Archivos de Transacción procesados) x100</v>
      </c>
      <c r="F16" s="171" t="str">
        <f>'PANEL DE CONTROL DISTRITAL'!F15</f>
        <v>Semanal (remesa)</v>
      </c>
      <c r="G16" s="172">
        <f>'PANEL DE CONTROL DISTRITAL'!G15</f>
        <v>0.9</v>
      </c>
      <c r="H16" s="25" t="str">
        <f>'PANEL DE CONTROL DISTRITAL'!H15</f>
        <v>Número de Archivos de Transacción aceptados</v>
      </c>
      <c r="I16" s="23">
        <v>145</v>
      </c>
      <c r="J16" s="23">
        <v>695</v>
      </c>
      <c r="K16" s="23">
        <v>609</v>
      </c>
      <c r="L16" s="23">
        <v>701</v>
      </c>
      <c r="M16" s="23">
        <v>713</v>
      </c>
      <c r="N16" s="23">
        <v>743</v>
      </c>
      <c r="O16" s="23">
        <v>780</v>
      </c>
      <c r="P16" s="23">
        <v>764</v>
      </c>
      <c r="Q16" s="23">
        <v>750</v>
      </c>
      <c r="R16" s="23">
        <v>548</v>
      </c>
      <c r="S16" s="23">
        <v>910</v>
      </c>
      <c r="T16" s="23">
        <v>962</v>
      </c>
      <c r="U16" s="23">
        <v>867</v>
      </c>
      <c r="V16" s="23">
        <v>1206</v>
      </c>
      <c r="W16" s="23">
        <v>1071</v>
      </c>
      <c r="X16" s="23">
        <v>969</v>
      </c>
      <c r="Y16" s="23">
        <v>1051</v>
      </c>
      <c r="Z16" s="23">
        <v>878</v>
      </c>
      <c r="AA16" s="75">
        <v>1314</v>
      </c>
      <c r="AB16" s="75">
        <v>1966</v>
      </c>
      <c r="AC16" s="75">
        <v>2133</v>
      </c>
      <c r="AD16" s="64">
        <v>676</v>
      </c>
      <c r="AE16" s="192">
        <f>IFERROR(SUM(I16:AD16)/SUM(I17:AD17),0)</f>
        <v>0.99863274573953809</v>
      </c>
    </row>
    <row r="17" spans="1:43" s="3" customFormat="1" ht="50.1" customHeight="1" thickTop="1" thickBot="1">
      <c r="A17" s="167"/>
      <c r="B17" s="169"/>
      <c r="C17" s="166"/>
      <c r="D17" s="170"/>
      <c r="E17" s="166"/>
      <c r="F17" s="171"/>
      <c r="G17" s="172"/>
      <c r="H17" s="25" t="str">
        <f>'PANEL DE CONTROL DISTRITAL'!H16</f>
        <v>Total de Archivos de Transacción procesados</v>
      </c>
      <c r="I17" s="43">
        <v>145</v>
      </c>
      <c r="J17" s="43">
        <v>698</v>
      </c>
      <c r="K17" s="43">
        <v>611</v>
      </c>
      <c r="L17" s="43">
        <v>701</v>
      </c>
      <c r="M17" s="43">
        <v>713</v>
      </c>
      <c r="N17" s="43">
        <v>743</v>
      </c>
      <c r="O17" s="43">
        <v>780</v>
      </c>
      <c r="P17" s="43">
        <v>764</v>
      </c>
      <c r="Q17" s="43">
        <v>750</v>
      </c>
      <c r="R17" s="43">
        <v>548</v>
      </c>
      <c r="S17" s="43">
        <v>910</v>
      </c>
      <c r="T17" s="43">
        <v>962</v>
      </c>
      <c r="U17" s="43">
        <v>867</v>
      </c>
      <c r="V17" s="43">
        <v>1208</v>
      </c>
      <c r="W17" s="43">
        <v>1071</v>
      </c>
      <c r="X17" s="43">
        <v>969</v>
      </c>
      <c r="Y17" s="43">
        <v>1051</v>
      </c>
      <c r="Z17" s="43">
        <v>878</v>
      </c>
      <c r="AA17" s="43">
        <v>1319</v>
      </c>
      <c r="AB17" s="43">
        <v>1971</v>
      </c>
      <c r="AC17" s="67">
        <v>2144</v>
      </c>
      <c r="AD17" s="67">
        <v>676</v>
      </c>
      <c r="AE17" s="193"/>
    </row>
    <row r="18" spans="1:43" s="45" customFormat="1" ht="8.1" customHeight="1" thickTop="1" thickBot="1">
      <c r="A18" s="167"/>
      <c r="B18" s="167"/>
      <c r="C18" s="167"/>
      <c r="D18" s="167"/>
      <c r="E18" s="167"/>
      <c r="F18" s="167"/>
      <c r="G18" s="167"/>
      <c r="H18" s="167"/>
      <c r="I18" s="167"/>
      <c r="J18" s="167"/>
      <c r="K18" s="167"/>
      <c r="L18" s="167"/>
      <c r="M18" s="167"/>
      <c r="N18" s="167"/>
      <c r="O18" s="167"/>
      <c r="P18" s="167"/>
      <c r="Q18" s="167"/>
      <c r="R18" s="167"/>
      <c r="S18" s="167"/>
      <c r="T18" s="167"/>
      <c r="U18" s="167"/>
      <c r="V18" s="167"/>
      <c r="W18" s="167"/>
      <c r="X18" s="167"/>
      <c r="Y18" s="167"/>
      <c r="Z18" s="167"/>
      <c r="AA18" s="167"/>
      <c r="AB18" s="167"/>
      <c r="AC18" s="167"/>
      <c r="AD18" s="167"/>
      <c r="AE18" s="167"/>
      <c r="AF18" s="44"/>
      <c r="AG18" s="44"/>
      <c r="AH18" s="44"/>
      <c r="AI18" s="44"/>
      <c r="AJ18" s="44"/>
      <c r="AK18" s="44"/>
      <c r="AL18" s="44"/>
      <c r="AM18" s="44"/>
      <c r="AN18" s="44"/>
      <c r="AO18" s="44"/>
      <c r="AP18" s="44"/>
      <c r="AQ18" s="44"/>
    </row>
    <row r="19" spans="1:43" s="3" customFormat="1" ht="50.1" customHeight="1" thickTop="1" thickBot="1">
      <c r="A19" s="167">
        <f>'PANEL DE CONTROL DISTRITAL'!A18</f>
        <v>4</v>
      </c>
      <c r="B19" s="169" t="str">
        <f>'PANEL DE CONTROL DISTRITAL'!B18</f>
        <v>CONCILIACIÓN</v>
      </c>
      <c r="C19" s="166" t="str">
        <f>'PANEL DE CONTROL DISTRITAL'!C18</f>
        <v>Responsable de Módulo</v>
      </c>
      <c r="D19" s="170" t="str">
        <f>'PANEL DE CONTROL DISTRITAL'!D18</f>
        <v xml:space="preserve">Credenciales disponibles para entrega = </v>
      </c>
      <c r="E19" s="166" t="str">
        <f>'PANEL DE CONTROL DISTRITAL'!E18</f>
        <v>((Credenciales recibidas - Credenciales inconsistentes) / Credenciales recibidas) x 100</v>
      </c>
      <c r="F19" s="171" t="str">
        <f>'PANEL DE CONTROL DISTRITAL'!F18</f>
        <v>Semanal (remesa)</v>
      </c>
      <c r="G19" s="172">
        <f>'PANEL DE CONTROL DISTRITAL'!G18</f>
        <v>0.9</v>
      </c>
      <c r="H19" s="25" t="str">
        <f>'PANEL DE CONTROL DISTRITAL'!H18</f>
        <v xml:space="preserve">Credenciales Recibidas - Credenciales inconsistentes </v>
      </c>
      <c r="I19" s="23">
        <v>112</v>
      </c>
      <c r="J19" s="23">
        <v>719</v>
      </c>
      <c r="K19" s="23">
        <v>687</v>
      </c>
      <c r="L19" s="23">
        <v>604</v>
      </c>
      <c r="M19" s="23">
        <v>727</v>
      </c>
      <c r="N19" s="23">
        <v>745</v>
      </c>
      <c r="O19" s="23">
        <v>741</v>
      </c>
      <c r="P19" s="23">
        <v>792</v>
      </c>
      <c r="Q19" s="23">
        <v>739</v>
      </c>
      <c r="R19" s="23">
        <v>594</v>
      </c>
      <c r="S19" s="23">
        <v>769</v>
      </c>
      <c r="T19" s="23">
        <v>921</v>
      </c>
      <c r="U19" s="23">
        <v>803</v>
      </c>
      <c r="V19" s="23">
        <v>928</v>
      </c>
      <c r="W19" s="23">
        <v>1587</v>
      </c>
      <c r="X19" s="23">
        <v>778</v>
      </c>
      <c r="Y19" s="23">
        <v>624</v>
      </c>
      <c r="Z19" s="23">
        <v>790</v>
      </c>
      <c r="AA19" s="64">
        <v>993</v>
      </c>
      <c r="AB19" s="75">
        <v>2029</v>
      </c>
      <c r="AC19" s="75">
        <v>1301</v>
      </c>
      <c r="AD19" s="64">
        <v>338</v>
      </c>
      <c r="AE19" s="168">
        <f>IFERROR(SUM(I19:AD19)/SUM(I20:AD20),0)</f>
        <v>1</v>
      </c>
    </row>
    <row r="20" spans="1:43" s="3" customFormat="1" ht="50.1" customHeight="1" thickTop="1" thickBot="1">
      <c r="A20" s="167"/>
      <c r="B20" s="169"/>
      <c r="C20" s="166"/>
      <c r="D20" s="170"/>
      <c r="E20" s="166"/>
      <c r="F20" s="171"/>
      <c r="G20" s="172"/>
      <c r="H20" s="25" t="str">
        <f>'PANEL DE CONTROL DISTRITAL'!H19</f>
        <v>Credenciales recibidas</v>
      </c>
      <c r="I20" s="43">
        <v>112</v>
      </c>
      <c r="J20" s="43">
        <v>719</v>
      </c>
      <c r="K20" s="43">
        <v>687</v>
      </c>
      <c r="L20" s="43">
        <v>604</v>
      </c>
      <c r="M20" s="43">
        <v>727</v>
      </c>
      <c r="N20" s="43">
        <v>745</v>
      </c>
      <c r="O20" s="43">
        <v>741</v>
      </c>
      <c r="P20" s="43">
        <v>792</v>
      </c>
      <c r="Q20" s="43">
        <v>739</v>
      </c>
      <c r="R20" s="43">
        <v>594</v>
      </c>
      <c r="S20" s="43">
        <v>769</v>
      </c>
      <c r="T20" s="43">
        <v>921</v>
      </c>
      <c r="U20" s="43">
        <v>803</v>
      </c>
      <c r="V20" s="43">
        <v>928</v>
      </c>
      <c r="W20" s="43">
        <v>1587</v>
      </c>
      <c r="X20" s="43">
        <v>778</v>
      </c>
      <c r="Y20" s="43">
        <v>624</v>
      </c>
      <c r="Z20" s="43">
        <v>790</v>
      </c>
      <c r="AA20" s="43">
        <v>993</v>
      </c>
      <c r="AB20" s="43">
        <v>2029</v>
      </c>
      <c r="AC20" s="67">
        <v>1301</v>
      </c>
      <c r="AD20" s="67">
        <v>338</v>
      </c>
      <c r="AE20" s="168"/>
    </row>
    <row r="21" spans="1:43" s="45" customFormat="1" ht="8.1" customHeight="1" thickTop="1" thickBot="1">
      <c r="A21" s="46"/>
      <c r="B21" s="47"/>
      <c r="C21" s="48"/>
      <c r="D21" s="49"/>
      <c r="E21" s="48"/>
      <c r="F21" s="50"/>
      <c r="G21" s="51"/>
      <c r="H21" s="52"/>
      <c r="I21" s="53"/>
      <c r="J21" s="53"/>
      <c r="K21" s="53"/>
      <c r="L21" s="53"/>
      <c r="M21" s="53"/>
      <c r="N21" s="53"/>
      <c r="O21" s="53"/>
      <c r="P21" s="53"/>
      <c r="Q21" s="53"/>
      <c r="R21" s="53"/>
      <c r="S21" s="53"/>
      <c r="T21" s="53"/>
      <c r="U21" s="53"/>
      <c r="V21" s="53"/>
      <c r="W21" s="53"/>
      <c r="X21" s="53"/>
      <c r="Y21" s="53"/>
      <c r="Z21" s="53"/>
      <c r="AA21" s="53"/>
      <c r="AB21" s="53"/>
      <c r="AC21" s="53"/>
      <c r="AD21" s="53"/>
      <c r="AE21" s="54"/>
      <c r="AF21" s="44"/>
      <c r="AG21" s="44"/>
      <c r="AH21" s="44"/>
      <c r="AI21" s="44"/>
      <c r="AJ21" s="44"/>
      <c r="AK21" s="44"/>
      <c r="AL21" s="44"/>
      <c r="AM21" s="44"/>
      <c r="AN21" s="44"/>
      <c r="AO21" s="44"/>
      <c r="AP21" s="44"/>
      <c r="AQ21" s="44"/>
    </row>
    <row r="22" spans="1:43" s="3" customFormat="1" ht="50.1" customHeight="1" thickTop="1" thickBot="1">
      <c r="A22" s="167">
        <f>'PANEL DE CONTROL DISTRITAL'!A21</f>
        <v>5</v>
      </c>
      <c r="B22" s="169" t="str">
        <f>'PANEL DE CONTROL DISTRITAL'!B21</f>
        <v>CONCILIACIÓN</v>
      </c>
      <c r="C22" s="166" t="str">
        <f>'PANEL DE CONTROL DISTRITAL'!C21</f>
        <v>Responsable de Módulo</v>
      </c>
      <c r="D22" s="170" t="str">
        <f>'PANEL DE CONTROL DISTRITAL'!D21</f>
        <v xml:space="preserve">Credenciales disponibles para entrega = </v>
      </c>
      <c r="E22" s="166" t="str">
        <f>'PANEL DE CONTROL DISTRITAL'!E21</f>
        <v>(Credenciales en resguardo / Credenciales totales en SIIRFE disponibles para entrega) x 100</v>
      </c>
      <c r="F22" s="171" t="str">
        <f>'PANEL DE CONTROL DISTRITAL'!F21</f>
        <v>Semanal (remesa)</v>
      </c>
      <c r="G22" s="172">
        <f>'PANEL DE CONTROL DISTRITAL'!G21</f>
        <v>1</v>
      </c>
      <c r="H22" s="25" t="str">
        <f>'PANEL DE CONTROL DISTRITAL'!H21</f>
        <v>Credenciales en resguardo</v>
      </c>
      <c r="I22" s="23">
        <v>1518</v>
      </c>
      <c r="J22" s="23">
        <v>1512</v>
      </c>
      <c r="K22" s="23">
        <v>1537</v>
      </c>
      <c r="L22" s="23">
        <v>1361</v>
      </c>
      <c r="M22" s="23">
        <v>1446</v>
      </c>
      <c r="N22" s="23">
        <v>1468</v>
      </c>
      <c r="O22" s="23">
        <v>1492</v>
      </c>
      <c r="P22" s="23">
        <v>1515</v>
      </c>
      <c r="Q22" s="23">
        <v>1480</v>
      </c>
      <c r="R22" s="23">
        <v>1632</v>
      </c>
      <c r="S22" s="23">
        <v>1491</v>
      </c>
      <c r="T22" s="23">
        <v>1607</v>
      </c>
      <c r="U22" s="23">
        <v>1597</v>
      </c>
      <c r="V22" s="23">
        <v>1718</v>
      </c>
      <c r="W22" s="23">
        <v>2299</v>
      </c>
      <c r="X22" s="23">
        <v>1862</v>
      </c>
      <c r="Y22" s="23">
        <v>1437</v>
      </c>
      <c r="Z22" s="23">
        <v>1325</v>
      </c>
      <c r="AA22" s="75">
        <v>1406</v>
      </c>
      <c r="AB22" s="75">
        <v>2221</v>
      </c>
      <c r="AC22" s="75">
        <v>1968</v>
      </c>
      <c r="AD22" s="75">
        <v>1997</v>
      </c>
      <c r="AE22" s="168">
        <f>IFERROR(SUM(I22:AD22)/SUM(I23:AD23),0)</f>
        <v>1</v>
      </c>
    </row>
    <row r="23" spans="1:43" s="3" customFormat="1" ht="50.1" customHeight="1" thickTop="1" thickBot="1">
      <c r="A23" s="167"/>
      <c r="B23" s="169"/>
      <c r="C23" s="166"/>
      <c r="D23" s="170"/>
      <c r="E23" s="166"/>
      <c r="F23" s="171"/>
      <c r="G23" s="172"/>
      <c r="H23" s="25" t="str">
        <f>'PANEL DE CONTROL DISTRITAL'!H22</f>
        <v>Credenciales totales en SIIRFE disponibles para entrega</v>
      </c>
      <c r="I23" s="43">
        <v>1518</v>
      </c>
      <c r="J23" s="43">
        <v>1512</v>
      </c>
      <c r="K23" s="43">
        <v>1537</v>
      </c>
      <c r="L23" s="43">
        <v>1361</v>
      </c>
      <c r="M23" s="43">
        <v>1446</v>
      </c>
      <c r="N23" s="43">
        <v>1468</v>
      </c>
      <c r="O23" s="43">
        <v>1492</v>
      </c>
      <c r="P23" s="43">
        <v>1515</v>
      </c>
      <c r="Q23" s="43">
        <v>1480</v>
      </c>
      <c r="R23" s="43">
        <v>1632</v>
      </c>
      <c r="S23" s="43">
        <v>1491</v>
      </c>
      <c r="T23" s="43">
        <v>1607</v>
      </c>
      <c r="U23" s="43">
        <v>1597</v>
      </c>
      <c r="V23" s="43">
        <v>1718</v>
      </c>
      <c r="W23" s="43">
        <v>2299</v>
      </c>
      <c r="X23" s="43">
        <v>1862</v>
      </c>
      <c r="Y23" s="43">
        <v>1437</v>
      </c>
      <c r="Z23" s="43">
        <v>1325</v>
      </c>
      <c r="AA23" s="43">
        <v>1406</v>
      </c>
      <c r="AB23" s="43">
        <v>2221</v>
      </c>
      <c r="AC23" s="67">
        <v>1968</v>
      </c>
      <c r="AD23" s="67">
        <v>1997</v>
      </c>
      <c r="AE23" s="168"/>
    </row>
    <row r="24" spans="1:43" s="4" customFormat="1" ht="7.5" customHeight="1" thickTop="1" thickBot="1">
      <c r="A24" s="167"/>
      <c r="B24" s="167"/>
      <c r="C24" s="167"/>
      <c r="D24" s="167"/>
      <c r="E24" s="167"/>
      <c r="F24" s="167"/>
      <c r="G24" s="167"/>
      <c r="H24" s="167"/>
      <c r="I24" s="167"/>
      <c r="J24" s="167"/>
      <c r="K24" s="167"/>
      <c r="L24" s="167"/>
      <c r="M24" s="167"/>
      <c r="N24" s="167"/>
      <c r="O24" s="167"/>
      <c r="P24" s="167"/>
      <c r="Q24" s="167"/>
      <c r="R24" s="167"/>
      <c r="S24" s="167"/>
      <c r="T24" s="167"/>
      <c r="U24" s="167"/>
      <c r="V24" s="167"/>
      <c r="W24" s="167"/>
      <c r="X24" s="167"/>
      <c r="Y24" s="167"/>
      <c r="Z24" s="167"/>
      <c r="AA24" s="167"/>
      <c r="AB24" s="167"/>
      <c r="AC24" s="167"/>
      <c r="AD24" s="167"/>
      <c r="AE24" s="167"/>
    </row>
    <row r="25" spans="1:43" ht="50.1" customHeight="1" thickTop="1" thickBot="1">
      <c r="A25" s="167">
        <f>'PANEL DE CONTROL DISTRITAL'!A24</f>
        <v>6</v>
      </c>
      <c r="B25" s="169" t="str">
        <f>'PANEL DE CONTROL DISTRITAL'!B24</f>
        <v>ENTREGA</v>
      </c>
      <c r="C25" s="166" t="str">
        <f>'PANEL DE CONTROL DISTRITAL'!C24</f>
        <v>Operador de Equipo Tecnológico</v>
      </c>
      <c r="D25" s="170" t="str">
        <f>'PANEL DE CONTROL DISTRITAL'!D24</f>
        <v xml:space="preserve">Efectividad de entrega de CPV en MAC = </v>
      </c>
      <c r="E25" s="166" t="str">
        <f>'PANEL DE CONTROL DISTRITAL'!E24</f>
        <v>(Total de credenciales entregadas / Total de credenciales solicitadas) x 100</v>
      </c>
      <c r="F25" s="171" t="str">
        <f>'PANEL DE CONTROL DISTRITAL'!F24</f>
        <v>Semanal (remesa)</v>
      </c>
      <c r="G25" s="172">
        <f>'PANEL DE CONTROL DISTRITAL'!G24</f>
        <v>0.9</v>
      </c>
      <c r="H25" s="25" t="str">
        <f>'PANEL DE CONTROL DISTRITAL'!H24</f>
        <v xml:space="preserve">Total de credenciales entregadas </v>
      </c>
      <c r="I25" s="23">
        <v>181</v>
      </c>
      <c r="J25" s="23">
        <v>693</v>
      </c>
      <c r="K25" s="23">
        <v>650</v>
      </c>
      <c r="L25" s="23">
        <v>780</v>
      </c>
      <c r="M25" s="23">
        <v>642</v>
      </c>
      <c r="N25" s="23">
        <v>715</v>
      </c>
      <c r="O25" s="23">
        <v>716</v>
      </c>
      <c r="P25" s="23">
        <v>769</v>
      </c>
      <c r="Q25" s="23">
        <v>774</v>
      </c>
      <c r="R25" s="23">
        <v>442</v>
      </c>
      <c r="S25" s="23">
        <v>900</v>
      </c>
      <c r="T25" s="23">
        <v>805</v>
      </c>
      <c r="U25" s="23">
        <v>813</v>
      </c>
      <c r="V25" s="23">
        <v>813</v>
      </c>
      <c r="W25" s="23">
        <v>805</v>
      </c>
      <c r="X25" s="23">
        <v>1204</v>
      </c>
      <c r="Y25" s="23">
        <v>1049</v>
      </c>
      <c r="Z25" s="23">
        <v>902</v>
      </c>
      <c r="AA25" s="64">
        <v>912</v>
      </c>
      <c r="AB25" s="75">
        <v>1214</v>
      </c>
      <c r="AC25" s="75">
        <v>1541</v>
      </c>
      <c r="AD25" s="64">
        <v>140</v>
      </c>
      <c r="AE25" s="168">
        <f>IFERROR(SUM(I25:AD25)/SUM(I26:AD26),0)</f>
        <v>0.99988546558240754</v>
      </c>
    </row>
    <row r="26" spans="1:43" ht="50.1" customHeight="1" thickTop="1" thickBot="1">
      <c r="A26" s="167"/>
      <c r="B26" s="169"/>
      <c r="C26" s="166"/>
      <c r="D26" s="170"/>
      <c r="E26" s="166"/>
      <c r="F26" s="171"/>
      <c r="G26" s="172"/>
      <c r="H26" s="25" t="str">
        <f>'PANEL DE CONTROL DISTRITAL'!H25</f>
        <v xml:space="preserve"> Total de credenciales solicitadas</v>
      </c>
      <c r="I26" s="43">
        <v>181</v>
      </c>
      <c r="J26" s="43">
        <v>695</v>
      </c>
      <c r="K26" s="43">
        <v>650</v>
      </c>
      <c r="L26" s="43">
        <v>780</v>
      </c>
      <c r="M26" s="43">
        <v>642</v>
      </c>
      <c r="N26" s="43">
        <v>715</v>
      </c>
      <c r="O26" s="43">
        <v>716</v>
      </c>
      <c r="P26" s="43">
        <v>769</v>
      </c>
      <c r="Q26" s="43">
        <v>774</v>
      </c>
      <c r="R26" s="43">
        <v>442</v>
      </c>
      <c r="S26" s="43">
        <v>900</v>
      </c>
      <c r="T26" s="43">
        <v>805</v>
      </c>
      <c r="U26" s="43">
        <v>813</v>
      </c>
      <c r="V26" s="43">
        <v>813</v>
      </c>
      <c r="W26" s="43">
        <v>805</v>
      </c>
      <c r="X26" s="43">
        <v>1204</v>
      </c>
      <c r="Y26" s="43">
        <v>1049</v>
      </c>
      <c r="Z26" s="43">
        <v>902</v>
      </c>
      <c r="AA26" s="68">
        <v>912</v>
      </c>
      <c r="AB26" s="98">
        <v>1214</v>
      </c>
      <c r="AC26" s="98">
        <v>1541</v>
      </c>
      <c r="AD26" s="68">
        <v>140</v>
      </c>
      <c r="AE26" s="168"/>
    </row>
    <row r="27" spans="1:43" ht="15.75" customHeight="1" thickTop="1">
      <c r="B27" s="1" t="s">
        <v>116</v>
      </c>
      <c r="H27" s="55"/>
      <c r="I27" s="56"/>
      <c r="J27" s="56"/>
      <c r="K27" s="56"/>
      <c r="L27" s="56"/>
      <c r="M27" s="56"/>
      <c r="N27" s="56"/>
      <c r="O27" s="56"/>
      <c r="P27" s="56"/>
      <c r="Q27" s="56"/>
      <c r="R27" s="56"/>
      <c r="S27" s="56"/>
      <c r="T27" s="56"/>
      <c r="U27" s="56"/>
      <c r="V27" s="56"/>
      <c r="W27" s="56"/>
      <c r="X27" s="56"/>
      <c r="Y27" s="56"/>
      <c r="Z27" s="56"/>
      <c r="AA27" s="56"/>
      <c r="AB27" s="56"/>
      <c r="AC27" s="56"/>
      <c r="AD27" s="56"/>
      <c r="AE27" s="12"/>
    </row>
    <row r="28" spans="1:43" ht="15.75" customHeight="1">
      <c r="H28" s="57"/>
    </row>
    <row r="29" spans="1:43" ht="15.75" customHeight="1">
      <c r="H29" s="57"/>
      <c r="I29" s="179" t="s">
        <v>117</v>
      </c>
      <c r="J29" s="179"/>
      <c r="K29" s="179"/>
      <c r="L29" s="179"/>
    </row>
    <row r="30" spans="1:43" ht="15.75" customHeight="1">
      <c r="H30" s="57"/>
      <c r="I30" s="26"/>
      <c r="J30" s="27" t="s">
        <v>118</v>
      </c>
      <c r="K30" s="27"/>
      <c r="L30" s="27"/>
    </row>
    <row r="31" spans="1:43" ht="39" customHeight="1">
      <c r="H31" s="57"/>
      <c r="I31" s="28"/>
      <c r="J31" s="27" t="s">
        <v>119</v>
      </c>
      <c r="K31" s="27"/>
      <c r="L31" s="27"/>
    </row>
    <row r="32" spans="1:43" ht="30" customHeight="1">
      <c r="H32" s="57"/>
      <c r="I32" s="29"/>
      <c r="J32" s="27" t="s">
        <v>120</v>
      </c>
      <c r="K32" s="27"/>
      <c r="L32" s="27"/>
    </row>
    <row r="33" spans="2:13" ht="30" customHeight="1">
      <c r="H33" s="57"/>
      <c r="I33" s="27"/>
      <c r="J33" s="27"/>
      <c r="K33" s="27"/>
      <c r="L33" s="27"/>
    </row>
    <row r="34" spans="2:13" ht="30" customHeight="1">
      <c r="B34" s="180" t="s">
        <v>121</v>
      </c>
      <c r="C34" s="180"/>
      <c r="D34" s="180"/>
      <c r="E34" s="180"/>
      <c r="F34" s="180"/>
      <c r="G34" s="180"/>
      <c r="H34" s="180"/>
      <c r="I34" s="180"/>
      <c r="J34" s="180"/>
      <c r="K34" s="180"/>
      <c r="L34" s="180"/>
      <c r="M34" s="181"/>
    </row>
    <row r="35" spans="2:13" ht="30" customHeight="1">
      <c r="B35" s="182" t="s">
        <v>122</v>
      </c>
      <c r="C35" s="182"/>
      <c r="D35" s="182"/>
      <c r="E35" s="182"/>
      <c r="F35" s="182"/>
      <c r="G35" s="183"/>
      <c r="H35" s="184" t="s">
        <v>123</v>
      </c>
      <c r="I35" s="182"/>
      <c r="J35" s="182"/>
      <c r="K35" s="182"/>
      <c r="L35" s="182"/>
      <c r="M35" s="183"/>
    </row>
    <row r="36" spans="2:13" ht="30" customHeight="1">
      <c r="B36" s="173"/>
      <c r="C36" s="174"/>
      <c r="D36" s="174"/>
      <c r="E36" s="174"/>
      <c r="F36" s="174"/>
      <c r="G36" s="175"/>
      <c r="H36" s="173"/>
      <c r="I36" s="174"/>
      <c r="J36" s="174"/>
      <c r="K36" s="174"/>
      <c r="L36" s="174"/>
      <c r="M36" s="175"/>
    </row>
    <row r="37" spans="2:13" ht="30" customHeight="1">
      <c r="B37" s="176"/>
      <c r="C37" s="177"/>
      <c r="D37" s="177"/>
      <c r="E37" s="177"/>
      <c r="F37" s="177"/>
      <c r="G37" s="178"/>
      <c r="H37" s="176"/>
      <c r="I37" s="177"/>
      <c r="J37" s="177"/>
      <c r="K37" s="177"/>
      <c r="L37" s="177"/>
      <c r="M37" s="178"/>
    </row>
    <row r="38" spans="2:13" ht="35.1" customHeight="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1">
    <mergeCell ref="B35:G35"/>
    <mergeCell ref="H35:M35"/>
    <mergeCell ref="B36:G37"/>
    <mergeCell ref="H36:M37"/>
    <mergeCell ref="A24:AE24"/>
    <mergeCell ref="A25:A26"/>
    <mergeCell ref="B25:B26"/>
    <mergeCell ref="C25:C26"/>
    <mergeCell ref="D25:D26"/>
    <mergeCell ref="E25:E26"/>
    <mergeCell ref="F25:F26"/>
    <mergeCell ref="G25:G26"/>
    <mergeCell ref="AE25:AE26"/>
    <mergeCell ref="AE10:AE11"/>
    <mergeCell ref="A1:AE1"/>
    <mergeCell ref="F2:G2"/>
    <mergeCell ref="A4:AE4"/>
    <mergeCell ref="A5:AE5"/>
    <mergeCell ref="A6:A9"/>
    <mergeCell ref="B6:H6"/>
    <mergeCell ref="I6:X6"/>
    <mergeCell ref="AE6:AE9"/>
    <mergeCell ref="B7:D7"/>
    <mergeCell ref="E7:H7"/>
    <mergeCell ref="I7:X7"/>
    <mergeCell ref="B8:X8"/>
    <mergeCell ref="X2:AE2"/>
    <mergeCell ref="F10:F11"/>
    <mergeCell ref="G10:G11"/>
    <mergeCell ref="E16:E17"/>
    <mergeCell ref="A10:A11"/>
    <mergeCell ref="B10:B11"/>
    <mergeCell ref="C10:C11"/>
    <mergeCell ref="D10:D11"/>
    <mergeCell ref="A15:AE15"/>
    <mergeCell ref="A12:AE12"/>
    <mergeCell ref="A13:A14"/>
    <mergeCell ref="B13:B14"/>
    <mergeCell ref="C13:C14"/>
    <mergeCell ref="D13:D14"/>
    <mergeCell ref="E13:E14"/>
    <mergeCell ref="F13:F14"/>
    <mergeCell ref="G13:G14"/>
    <mergeCell ref="AE13:AE14"/>
    <mergeCell ref="E10:E11"/>
    <mergeCell ref="F16:F17"/>
    <mergeCell ref="G16:G17"/>
    <mergeCell ref="AE16:AE17"/>
    <mergeCell ref="A18:AE18"/>
    <mergeCell ref="A19:A20"/>
    <mergeCell ref="B19:B20"/>
    <mergeCell ref="C19:C20"/>
    <mergeCell ref="D19:D20"/>
    <mergeCell ref="E19:E20"/>
    <mergeCell ref="F19:F20"/>
    <mergeCell ref="G19:G20"/>
    <mergeCell ref="AE19:AE20"/>
    <mergeCell ref="A16:A17"/>
    <mergeCell ref="B16:B17"/>
    <mergeCell ref="C16:C17"/>
    <mergeCell ref="D16:D17"/>
    <mergeCell ref="A22:A23"/>
    <mergeCell ref="B22:B23"/>
    <mergeCell ref="C22:C23"/>
    <mergeCell ref="D22:D23"/>
    <mergeCell ref="E22:E23"/>
    <mergeCell ref="F22:F23"/>
    <mergeCell ref="G22:G23"/>
    <mergeCell ref="AE22:AE23"/>
    <mergeCell ref="I29:L29"/>
    <mergeCell ref="B34:M34"/>
  </mergeCells>
  <conditionalFormatting sqref="I21:AD21">
    <cfRule type="colorScale" priority="653">
      <colorScale>
        <cfvo type="min"/>
        <cfvo type="percentile" val="50"/>
        <cfvo type="max"/>
        <color rgb="FFE98BD7"/>
        <color rgb="FFD5007F"/>
        <color rgb="FF950054"/>
      </colorScale>
    </cfRule>
  </conditionalFormatting>
  <conditionalFormatting sqref="AE10">
    <cfRule type="cellIs" dxfId="1054" priority="18" operator="greaterThan">
      <formula>95%</formula>
    </cfRule>
    <cfRule type="cellIs" dxfId="1053" priority="19" operator="greaterThanOrEqual">
      <formula>90%</formula>
    </cfRule>
    <cfRule type="cellIs" dxfId="1052" priority="20" operator="lessThan">
      <formula>89.99%</formula>
    </cfRule>
  </conditionalFormatting>
  <conditionalFormatting sqref="AE13">
    <cfRule type="cellIs" dxfId="1051" priority="15" operator="greaterThan">
      <formula>95%</formula>
    </cfRule>
    <cfRule type="cellIs" dxfId="1050" priority="16" operator="greaterThanOrEqual">
      <formula>90%</formula>
    </cfRule>
    <cfRule type="cellIs" dxfId="1049" priority="17" operator="lessThan">
      <formula>89.99%</formula>
    </cfRule>
  </conditionalFormatting>
  <conditionalFormatting sqref="AE16">
    <cfRule type="cellIs" dxfId="1048" priority="12" operator="greaterThan">
      <formula>95%</formula>
    </cfRule>
    <cfRule type="cellIs" dxfId="1047" priority="13" operator="greaterThanOrEqual">
      <formula>90%</formula>
    </cfRule>
    <cfRule type="cellIs" dxfId="1046" priority="14" operator="lessThan">
      <formula>89.99%</formula>
    </cfRule>
  </conditionalFormatting>
  <conditionalFormatting sqref="AE19">
    <cfRule type="cellIs" dxfId="1045" priority="9" operator="greaterThan">
      <formula>95%</formula>
    </cfRule>
    <cfRule type="cellIs" dxfId="1044" priority="10" operator="greaterThanOrEqual">
      <formula>90%</formula>
    </cfRule>
    <cfRule type="cellIs" dxfId="1043" priority="11" operator="lessThan">
      <formula>89.99%</formula>
    </cfRule>
  </conditionalFormatting>
  <conditionalFormatting sqref="AE22">
    <cfRule type="cellIs" dxfId="1042" priority="1" operator="greaterThanOrEqual">
      <formula>100%</formula>
    </cfRule>
    <cfRule type="cellIs" dxfId="1041" priority="2" operator="lessThan">
      <formula>99.99%</formula>
    </cfRule>
  </conditionalFormatting>
  <conditionalFormatting sqref="AE25">
    <cfRule type="cellIs" dxfId="1040" priority="3" operator="greaterThan">
      <formula>95%</formula>
    </cfRule>
    <cfRule type="cellIs" dxfId="1039" priority="4" operator="greaterThanOrEqual">
      <formula>90%</formula>
    </cfRule>
    <cfRule type="cellIs" dxfId="1038" priority="5" operator="lessThan">
      <formula>89.99%</formula>
    </cfRule>
  </conditionalFormatting>
  <dataValidations count="1">
    <dataValidation showDropDown="1" showInputMessage="1" showErrorMessage="1" sqref="C21 G19:G23 G10:G11 G16:G17 G13:G14 G25:G26" xr:uid="{16E3BBF9-C7F9-443A-954F-E502B68C3395}"/>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39DCEF-2775-418F-964C-C0E5FB8BCC7B}">
  <sheetPr>
    <tabColor rgb="FFC00000"/>
  </sheetPr>
  <dimension ref="A1:AQ48"/>
  <sheetViews>
    <sheetView showGridLines="0" topLeftCell="O1" zoomScale="85" zoomScaleNormal="85" workbookViewId="0">
      <selection activeCell="I25" sqref="I25"/>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0" width="10.7109375" style="1" customWidth="1"/>
    <col min="31" max="31" width="22.7109375" style="1" customWidth="1"/>
    <col min="32" max="16384" width="11.42578125" style="1"/>
  </cols>
  <sheetData>
    <row r="1" spans="1:43" ht="40.5" customHeight="1">
      <c r="A1" s="148" t="str">
        <f>'PANEL DE CONTROL DISTRITAL'!A1:Q1</f>
        <v>INSTITUTO NACIONAL ELECTORAL
SISTEMA DE GESTIÓN DE LA CALIDAD
ESTADO DE MÉXICO</v>
      </c>
      <c r="B1" s="148"/>
      <c r="C1" s="148"/>
      <c r="D1" s="148"/>
      <c r="E1" s="148"/>
      <c r="F1" s="148"/>
      <c r="G1" s="148"/>
      <c r="H1" s="148"/>
      <c r="I1" s="148"/>
      <c r="J1" s="148"/>
      <c r="K1" s="148"/>
      <c r="L1" s="148"/>
      <c r="M1" s="148"/>
      <c r="N1" s="148"/>
      <c r="O1" s="148"/>
      <c r="P1" s="148"/>
      <c r="Q1" s="148"/>
      <c r="R1" s="148"/>
      <c r="S1" s="148"/>
      <c r="T1" s="148"/>
      <c r="U1" s="148"/>
      <c r="V1" s="148"/>
      <c r="W1" s="148"/>
      <c r="X1" s="148"/>
      <c r="Y1" s="148"/>
      <c r="Z1" s="148"/>
      <c r="AA1" s="148"/>
      <c r="AB1" s="148"/>
      <c r="AC1" s="148"/>
      <c r="AD1" s="148"/>
      <c r="AE1" s="148"/>
    </row>
    <row r="2" spans="1:43" ht="33.75" customHeight="1">
      <c r="A2" s="11"/>
      <c r="B2" s="11"/>
      <c r="C2" s="11"/>
      <c r="D2" s="9" t="s">
        <v>89</v>
      </c>
      <c r="E2" s="9">
        <v>9</v>
      </c>
      <c r="F2" s="149" t="s">
        <v>90</v>
      </c>
      <c r="G2" s="149"/>
      <c r="H2" s="20">
        <v>150951</v>
      </c>
      <c r="I2" s="19"/>
      <c r="J2" s="19"/>
      <c r="K2" s="19"/>
      <c r="L2" s="19"/>
      <c r="M2" s="19"/>
      <c r="N2" s="19"/>
      <c r="O2" s="19"/>
      <c r="P2" s="19"/>
      <c r="Q2" s="19"/>
      <c r="R2" s="19"/>
      <c r="S2" s="19"/>
      <c r="T2" s="19"/>
      <c r="U2" s="19"/>
      <c r="V2" s="19"/>
      <c r="W2" s="58"/>
      <c r="X2" s="150" t="str">
        <f>'PANEL DE CONTROL DISTRITAL'!M2</f>
        <v>Fecha de corte: 22/01/2024</v>
      </c>
      <c r="Y2" s="150"/>
      <c r="Z2" s="150"/>
      <c r="AA2" s="150"/>
      <c r="AB2" s="150"/>
      <c r="AC2" s="150"/>
      <c r="AD2" s="150"/>
      <c r="AE2" s="150"/>
      <c r="AF2" s="15"/>
    </row>
    <row r="3" spans="1:43" ht="11.25" customHeight="1">
      <c r="A3" s="11"/>
      <c r="B3" s="6"/>
      <c r="C3" s="6"/>
      <c r="D3" s="6"/>
      <c r="E3" s="6"/>
      <c r="F3" s="6"/>
      <c r="G3" s="6"/>
      <c r="H3" s="6"/>
      <c r="I3" s="6"/>
      <c r="J3" s="6"/>
      <c r="K3" s="6"/>
      <c r="L3" s="6"/>
      <c r="M3" s="6"/>
      <c r="N3" s="6"/>
      <c r="O3" s="6"/>
      <c r="P3" s="6"/>
      <c r="Q3" s="6"/>
      <c r="R3" s="6"/>
      <c r="S3" s="6"/>
      <c r="T3" s="6"/>
      <c r="U3" s="6"/>
      <c r="V3" s="6"/>
      <c r="W3" s="6"/>
      <c r="X3" s="6"/>
      <c r="Y3" s="6"/>
      <c r="Z3" s="6"/>
      <c r="AA3" s="6"/>
      <c r="AB3" s="6"/>
      <c r="AC3" s="6"/>
      <c r="AD3" s="6"/>
    </row>
    <row r="4" spans="1:43" ht="30" customHeight="1">
      <c r="A4" s="154" t="s">
        <v>91</v>
      </c>
      <c r="B4" s="155"/>
      <c r="C4" s="155"/>
      <c r="D4" s="155"/>
      <c r="E4" s="155"/>
      <c r="F4" s="155"/>
      <c r="G4" s="155"/>
      <c r="H4" s="155"/>
      <c r="I4" s="155"/>
      <c r="J4" s="155"/>
      <c r="K4" s="155"/>
      <c r="L4" s="155"/>
      <c r="M4" s="155"/>
      <c r="N4" s="155"/>
      <c r="O4" s="155"/>
      <c r="P4" s="155"/>
      <c r="Q4" s="155"/>
      <c r="R4" s="155"/>
      <c r="S4" s="155"/>
      <c r="T4" s="155"/>
      <c r="U4" s="155"/>
      <c r="V4" s="155"/>
      <c r="W4" s="155"/>
      <c r="X4" s="155"/>
      <c r="Y4" s="155"/>
      <c r="Z4" s="155"/>
      <c r="AA4" s="155"/>
      <c r="AB4" s="155"/>
      <c r="AC4" s="155"/>
      <c r="AD4" s="155"/>
      <c r="AE4" s="156"/>
      <c r="AG4" s="18"/>
    </row>
    <row r="5" spans="1:43" ht="5.25" customHeight="1">
      <c r="A5" s="157"/>
      <c r="B5" s="158"/>
      <c r="C5" s="158"/>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9"/>
    </row>
    <row r="6" spans="1:43" ht="18" customHeight="1">
      <c r="A6" s="151" t="str">
        <f>'PANEL DE CONTROL DISTRITAL'!A6</f>
        <v>Número</v>
      </c>
      <c r="B6" s="152" t="str">
        <f>'PANEL DE CONTROL DISTRITAL'!B6</f>
        <v xml:space="preserve">PROCESOS SUSTANTIVOS E INDICADORES </v>
      </c>
      <c r="C6" s="152"/>
      <c r="D6" s="152"/>
      <c r="E6" s="152"/>
      <c r="F6" s="152"/>
      <c r="G6" s="152"/>
      <c r="H6" s="152"/>
      <c r="I6" s="160" t="s">
        <v>92</v>
      </c>
      <c r="J6" s="161"/>
      <c r="K6" s="161"/>
      <c r="L6" s="161"/>
      <c r="M6" s="161"/>
      <c r="N6" s="161"/>
      <c r="O6" s="161"/>
      <c r="P6" s="161"/>
      <c r="Q6" s="161"/>
      <c r="R6" s="161"/>
      <c r="S6" s="161"/>
      <c r="T6" s="161"/>
      <c r="U6" s="161"/>
      <c r="V6" s="161"/>
      <c r="W6" s="161"/>
      <c r="X6" s="161"/>
      <c r="Y6" s="85"/>
      <c r="Z6" s="85"/>
      <c r="AA6" s="85"/>
      <c r="AB6" s="85"/>
      <c r="AC6" s="85"/>
      <c r="AD6" s="85"/>
      <c r="AE6" s="153" t="s">
        <v>93</v>
      </c>
    </row>
    <row r="7" spans="1:43" ht="17.25" customHeight="1">
      <c r="A7" s="151"/>
      <c r="B7" s="152" t="str">
        <f>'PANEL DE CONTROL DISTRITAL'!B7</f>
        <v>DESCRIPCIÓN</v>
      </c>
      <c r="C7" s="152"/>
      <c r="D7" s="152"/>
      <c r="E7" s="152" t="str">
        <f>'PANEL DE CONTROL DISTRITAL'!E7</f>
        <v>MEDICIÓN</v>
      </c>
      <c r="F7" s="152"/>
      <c r="G7" s="152"/>
      <c r="H7" s="152"/>
      <c r="I7" s="162" t="str">
        <f>'PANEL DE CONTROL DISTRITAL'!A5</f>
        <v>CAMPAÑA ANUAL INTENSA 2023</v>
      </c>
      <c r="J7" s="163"/>
      <c r="K7" s="163"/>
      <c r="L7" s="163"/>
      <c r="M7" s="163"/>
      <c r="N7" s="163"/>
      <c r="O7" s="163"/>
      <c r="P7" s="163"/>
      <c r="Q7" s="163"/>
      <c r="R7" s="163"/>
      <c r="S7" s="163"/>
      <c r="T7" s="163"/>
      <c r="U7" s="163"/>
      <c r="V7" s="163"/>
      <c r="W7" s="163"/>
      <c r="X7" s="163"/>
      <c r="Y7" s="86"/>
      <c r="Z7" s="86"/>
      <c r="AA7" s="86"/>
      <c r="AB7" s="86"/>
      <c r="AC7" s="86"/>
      <c r="AD7" s="86"/>
      <c r="AE7" s="153"/>
    </row>
    <row r="8" spans="1:43" ht="5.25" customHeight="1">
      <c r="A8" s="151"/>
      <c r="B8" s="164"/>
      <c r="C8" s="165"/>
      <c r="D8" s="165"/>
      <c r="E8" s="165"/>
      <c r="F8" s="165"/>
      <c r="G8" s="165"/>
      <c r="H8" s="165"/>
      <c r="I8" s="165"/>
      <c r="J8" s="165"/>
      <c r="K8" s="165"/>
      <c r="L8" s="165"/>
      <c r="M8" s="165"/>
      <c r="N8" s="165"/>
      <c r="O8" s="165"/>
      <c r="P8" s="165"/>
      <c r="Q8" s="165"/>
      <c r="R8" s="165"/>
      <c r="S8" s="165"/>
      <c r="T8" s="165"/>
      <c r="U8" s="165"/>
      <c r="V8" s="165"/>
      <c r="W8" s="165"/>
      <c r="X8" s="165"/>
      <c r="Y8" s="87"/>
      <c r="Z8" s="87"/>
      <c r="AA8" s="87"/>
      <c r="AB8" s="87"/>
      <c r="AC8" s="87"/>
      <c r="AD8" s="87"/>
      <c r="AE8" s="153"/>
    </row>
    <row r="9" spans="1:43" s="2" customFormat="1" ht="29.25" customHeight="1" thickTop="1" thickBot="1">
      <c r="A9" s="151"/>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42" t="str">
        <f>'PANEL DE CONTROL DISTRITAL'!H8</f>
        <v>Nominativo</v>
      </c>
      <c r="I9" s="31" t="str">
        <f>'150151'!I9</f>
        <v>2023-37</v>
      </c>
      <c r="J9" s="31" t="str">
        <f>'150151'!J9</f>
        <v>2023-38</v>
      </c>
      <c r="K9" s="31" t="str">
        <f>'150151'!K9</f>
        <v>2023-39</v>
      </c>
      <c r="L9" s="31" t="str">
        <f>'150151'!L9</f>
        <v>2023-40</v>
      </c>
      <c r="M9" s="31" t="str">
        <f>'150151'!M9</f>
        <v>2023-41</v>
      </c>
      <c r="N9" s="31" t="str">
        <f>'150151'!N9</f>
        <v>2023-42</v>
      </c>
      <c r="O9" s="31" t="str">
        <f>'150151'!O9</f>
        <v>2023-43</v>
      </c>
      <c r="P9" s="31" t="str">
        <f>'150151'!P9</f>
        <v>2023-44</v>
      </c>
      <c r="Q9" s="31" t="str">
        <f>'150151'!Q9</f>
        <v>2023-45</v>
      </c>
      <c r="R9" s="31" t="str">
        <f>'150151'!R9</f>
        <v>2023-46</v>
      </c>
      <c r="S9" s="31" t="str">
        <f>'150151'!S9</f>
        <v>2023-47</v>
      </c>
      <c r="T9" s="31" t="str">
        <f>'150151'!T9</f>
        <v>2023-48</v>
      </c>
      <c r="U9" s="31" t="str">
        <f>'150151'!U9</f>
        <v>2023-49</v>
      </c>
      <c r="V9" s="31" t="str">
        <f>'150151'!V9</f>
        <v>2023-50</v>
      </c>
      <c r="W9" s="31" t="str">
        <f>'150151'!W9</f>
        <v>2023-51</v>
      </c>
      <c r="X9" s="31" t="str">
        <f>'150151'!X9</f>
        <v>2023-52</v>
      </c>
      <c r="Y9" s="31" t="s">
        <v>110</v>
      </c>
      <c r="Z9" s="31" t="s">
        <v>111</v>
      </c>
      <c r="AA9" s="31" t="s">
        <v>112</v>
      </c>
      <c r="AB9" s="31" t="s">
        <v>113</v>
      </c>
      <c r="AC9" s="31" t="s">
        <v>114</v>
      </c>
      <c r="AD9" s="31" t="s">
        <v>115</v>
      </c>
      <c r="AE9" s="153"/>
    </row>
    <row r="10" spans="1:43" s="2" customFormat="1" ht="50.1" customHeight="1" thickTop="1" thickBot="1">
      <c r="A10" s="167">
        <f>'PANEL DE CONTROL DISTRITAL'!A9</f>
        <v>1</v>
      </c>
      <c r="B10" s="169" t="str">
        <f>'PANEL DE CONTROL DISTRITAL'!B9</f>
        <v>ENTREVISTA</v>
      </c>
      <c r="C10" s="166" t="str">
        <f>'PANEL DE CONTROL DISTRITAL'!C9</f>
        <v xml:space="preserve"> Auxiliar de Atención Ciudadana</v>
      </c>
      <c r="D10" s="170" t="str">
        <f>'PANEL DE CONTROL DISTRITAL'!D9</f>
        <v>Efectividad de la entrevista =</v>
      </c>
      <c r="E10" s="166" t="str">
        <f>'PANEL DE CONTROL DISTRITAL'!E9</f>
        <v>(Número de trámites aplicados / (Número de fichas requisitadas - Notificaciones de improcedencia de trámite)) x 100</v>
      </c>
      <c r="F10" s="171" t="str">
        <f>'PANEL DE CONTROL DISTRITAL'!F9</f>
        <v>Semanal (remesa)</v>
      </c>
      <c r="G10" s="172">
        <f>'PANEL DE CONTROL DISTRITAL'!G9</f>
        <v>0.9</v>
      </c>
      <c r="H10" s="25" t="str">
        <f>'PANEL DE CONTROL DISTRITAL'!H9</f>
        <v>Número de trámites aplicados</v>
      </c>
      <c r="I10" s="23">
        <v>60</v>
      </c>
      <c r="J10" s="23">
        <v>274</v>
      </c>
      <c r="K10" s="23">
        <v>290</v>
      </c>
      <c r="L10" s="23">
        <v>329</v>
      </c>
      <c r="M10" s="23">
        <v>319</v>
      </c>
      <c r="N10" s="23">
        <v>334</v>
      </c>
      <c r="O10" s="23">
        <v>340</v>
      </c>
      <c r="P10" s="23">
        <v>337</v>
      </c>
      <c r="Q10" s="23">
        <v>306</v>
      </c>
      <c r="R10" s="23">
        <v>257</v>
      </c>
      <c r="S10" s="23">
        <v>360</v>
      </c>
      <c r="T10" s="23">
        <v>369</v>
      </c>
      <c r="U10" s="23">
        <v>371</v>
      </c>
      <c r="V10" s="23">
        <v>519</v>
      </c>
      <c r="W10" s="23">
        <v>503</v>
      </c>
      <c r="X10" s="23">
        <v>499</v>
      </c>
      <c r="Y10" s="23">
        <v>460</v>
      </c>
      <c r="Z10" s="23">
        <v>439</v>
      </c>
      <c r="AA10" s="23">
        <v>544</v>
      </c>
      <c r="AB10" s="23">
        <v>745</v>
      </c>
      <c r="AC10" s="75">
        <v>1055</v>
      </c>
      <c r="AD10" s="64">
        <v>325</v>
      </c>
      <c r="AE10" s="168">
        <f>IFERROR(SUM(I10:AD10)/SUM(I11:AD11),0)</f>
        <v>1</v>
      </c>
    </row>
    <row r="11" spans="1:43" s="2" customFormat="1" ht="50.1" customHeight="1" thickTop="1" thickBot="1">
      <c r="A11" s="167"/>
      <c r="B11" s="169"/>
      <c r="C11" s="166"/>
      <c r="D11" s="170"/>
      <c r="E11" s="166"/>
      <c r="F11" s="171"/>
      <c r="G11" s="172"/>
      <c r="H11" s="25" t="str">
        <f>'PANEL DE CONTROL DISTRITAL'!H10</f>
        <v>Número de fichas requisitadas - Notificaciones de improcedencia de trámite</v>
      </c>
      <c r="I11" s="43">
        <v>60</v>
      </c>
      <c r="J11" s="43">
        <v>274</v>
      </c>
      <c r="K11" s="43">
        <v>290</v>
      </c>
      <c r="L11" s="43">
        <v>329</v>
      </c>
      <c r="M11" s="43">
        <v>319</v>
      </c>
      <c r="N11" s="43">
        <v>334</v>
      </c>
      <c r="O11" s="43">
        <v>340</v>
      </c>
      <c r="P11" s="43">
        <v>337</v>
      </c>
      <c r="Q11" s="43">
        <v>306</v>
      </c>
      <c r="R11" s="43">
        <v>257</v>
      </c>
      <c r="S11" s="43">
        <v>360</v>
      </c>
      <c r="T11" s="43">
        <v>369</v>
      </c>
      <c r="U11" s="43">
        <v>371</v>
      </c>
      <c r="V11" s="43">
        <v>519</v>
      </c>
      <c r="W11" s="43">
        <v>503</v>
      </c>
      <c r="X11" s="43">
        <v>499</v>
      </c>
      <c r="Y11" s="43">
        <v>460</v>
      </c>
      <c r="Z11" s="43">
        <v>439</v>
      </c>
      <c r="AA11" s="43">
        <v>544</v>
      </c>
      <c r="AB11" s="43">
        <v>745</v>
      </c>
      <c r="AC11" s="43">
        <v>1055</v>
      </c>
      <c r="AD11" s="43">
        <v>325</v>
      </c>
      <c r="AE11" s="168"/>
    </row>
    <row r="12" spans="1:43" s="45" customFormat="1" ht="8.1" customHeight="1" thickTop="1" thickBot="1">
      <c r="A12" s="167"/>
      <c r="B12" s="167"/>
      <c r="C12" s="167"/>
      <c r="D12" s="167"/>
      <c r="E12" s="167"/>
      <c r="F12" s="167"/>
      <c r="G12" s="167"/>
      <c r="H12" s="167"/>
      <c r="I12" s="167"/>
      <c r="J12" s="167"/>
      <c r="K12" s="167"/>
      <c r="L12" s="167"/>
      <c r="M12" s="167"/>
      <c r="N12" s="167"/>
      <c r="O12" s="167"/>
      <c r="P12" s="167"/>
      <c r="Q12" s="167"/>
      <c r="R12" s="167"/>
      <c r="S12" s="167"/>
      <c r="T12" s="167"/>
      <c r="U12" s="167"/>
      <c r="V12" s="167"/>
      <c r="W12" s="167"/>
      <c r="X12" s="167"/>
      <c r="Y12" s="167"/>
      <c r="Z12" s="167"/>
      <c r="AA12" s="167"/>
      <c r="AB12" s="167"/>
      <c r="AC12" s="167"/>
      <c r="AD12" s="167"/>
      <c r="AE12" s="167"/>
      <c r="AF12" s="44"/>
      <c r="AG12" s="44"/>
      <c r="AH12" s="44"/>
      <c r="AI12" s="44"/>
      <c r="AJ12" s="44"/>
      <c r="AK12" s="44"/>
      <c r="AL12" s="44"/>
      <c r="AM12" s="44"/>
      <c r="AN12" s="44"/>
      <c r="AO12" s="44"/>
      <c r="AP12" s="44"/>
      <c r="AQ12" s="44"/>
    </row>
    <row r="13" spans="1:43" s="3" customFormat="1" ht="50.1" customHeight="1" thickTop="1" thickBot="1">
      <c r="A13" s="167">
        <f>'PANEL DE CONTROL DISTRITAL'!A12</f>
        <v>2</v>
      </c>
      <c r="B13" s="169" t="str">
        <f>'PANEL DE CONTROL DISTRITAL'!B12</f>
        <v>TRÁMITE</v>
      </c>
      <c r="C13" s="166" t="str">
        <f>'PANEL DE CONTROL DISTRITAL'!C12</f>
        <v>Operador de Equipo Tecnológico</v>
      </c>
      <c r="D13" s="170" t="str">
        <f>'PANEL DE CONTROL DISTRITAL'!D12</f>
        <v>Trámites exitosos efectivos=</v>
      </c>
      <c r="E13" s="166" t="str">
        <f>'PANEL DE CONTROL DISTRITAL'!E12</f>
        <v>(Número de trámites exitosos / Número de trámites aplicados) x 100</v>
      </c>
      <c r="F13" s="171" t="str">
        <f>'PANEL DE CONTROL DISTRITAL'!F12</f>
        <v>Semanal (remesa)</v>
      </c>
      <c r="G13" s="172">
        <f>'PANEL DE CONTROL DISTRITAL'!G12</f>
        <v>0.9</v>
      </c>
      <c r="H13" s="25" t="str">
        <f>'PANEL DE CONTROL DISTRITAL'!H12</f>
        <v>Número de trámites exitosos</v>
      </c>
      <c r="I13" s="23">
        <v>60</v>
      </c>
      <c r="J13" s="23">
        <v>273</v>
      </c>
      <c r="K13" s="23">
        <v>290</v>
      </c>
      <c r="L13" s="23">
        <v>329</v>
      </c>
      <c r="M13" s="23">
        <v>316</v>
      </c>
      <c r="N13" s="23">
        <v>334</v>
      </c>
      <c r="O13" s="23">
        <v>338</v>
      </c>
      <c r="P13" s="23">
        <v>336</v>
      </c>
      <c r="Q13" s="23">
        <v>304</v>
      </c>
      <c r="R13" s="23">
        <v>255</v>
      </c>
      <c r="S13" s="23">
        <v>360</v>
      </c>
      <c r="T13" s="23">
        <v>368</v>
      </c>
      <c r="U13" s="23">
        <v>371</v>
      </c>
      <c r="V13" s="23">
        <v>518</v>
      </c>
      <c r="W13" s="23">
        <v>502</v>
      </c>
      <c r="X13" s="23">
        <v>498</v>
      </c>
      <c r="Y13" s="23">
        <v>455</v>
      </c>
      <c r="Z13" s="23">
        <v>439</v>
      </c>
      <c r="AA13" s="23">
        <v>543</v>
      </c>
      <c r="AB13" s="23">
        <v>744</v>
      </c>
      <c r="AC13" s="75">
        <v>1052</v>
      </c>
      <c r="AD13" s="64">
        <v>324</v>
      </c>
      <c r="AE13" s="168">
        <f>IFERROR(SUM(I13:AD13)/SUM(I14:AD14),0)</f>
        <v>0.99712230215827335</v>
      </c>
    </row>
    <row r="14" spans="1:43" s="3" customFormat="1" ht="50.1" customHeight="1" thickTop="1" thickBot="1">
      <c r="A14" s="167"/>
      <c r="B14" s="169"/>
      <c r="C14" s="166"/>
      <c r="D14" s="170"/>
      <c r="E14" s="166"/>
      <c r="F14" s="171"/>
      <c r="G14" s="172"/>
      <c r="H14" s="25" t="str">
        <f>'PANEL DE CONTROL DISTRITAL'!H13</f>
        <v>Número de trámites aplicados</v>
      </c>
      <c r="I14" s="43">
        <v>60</v>
      </c>
      <c r="J14" s="43">
        <v>274</v>
      </c>
      <c r="K14" s="43">
        <v>290</v>
      </c>
      <c r="L14" s="43">
        <v>329</v>
      </c>
      <c r="M14" s="43">
        <v>319</v>
      </c>
      <c r="N14" s="43">
        <v>334</v>
      </c>
      <c r="O14" s="43">
        <v>340</v>
      </c>
      <c r="P14" s="43">
        <v>337</v>
      </c>
      <c r="Q14" s="43">
        <v>306</v>
      </c>
      <c r="R14" s="43">
        <v>257</v>
      </c>
      <c r="S14" s="43">
        <v>360</v>
      </c>
      <c r="T14" s="43">
        <v>369</v>
      </c>
      <c r="U14" s="43">
        <v>371</v>
      </c>
      <c r="V14" s="43">
        <v>519</v>
      </c>
      <c r="W14" s="43">
        <v>503</v>
      </c>
      <c r="X14" s="43">
        <v>499</v>
      </c>
      <c r="Y14" s="43">
        <v>460</v>
      </c>
      <c r="Z14" s="43">
        <v>439</v>
      </c>
      <c r="AA14" s="43">
        <v>544</v>
      </c>
      <c r="AB14" s="43">
        <v>745</v>
      </c>
      <c r="AC14" s="43">
        <v>1055</v>
      </c>
      <c r="AD14" s="43">
        <v>325</v>
      </c>
      <c r="AE14" s="168"/>
    </row>
    <row r="15" spans="1:43" s="45" customFormat="1" ht="8.1" customHeight="1" thickTop="1" thickBot="1">
      <c r="A15" s="167"/>
      <c r="B15" s="167"/>
      <c r="C15" s="167"/>
      <c r="D15" s="167"/>
      <c r="E15" s="167"/>
      <c r="F15" s="167"/>
      <c r="G15" s="167"/>
      <c r="H15" s="167"/>
      <c r="I15" s="167"/>
      <c r="J15" s="167"/>
      <c r="K15" s="167"/>
      <c r="L15" s="167"/>
      <c r="M15" s="167"/>
      <c r="N15" s="167"/>
      <c r="O15" s="167"/>
      <c r="P15" s="167"/>
      <c r="Q15" s="167"/>
      <c r="R15" s="167"/>
      <c r="S15" s="167"/>
      <c r="T15" s="167"/>
      <c r="U15" s="167"/>
      <c r="V15" s="167"/>
      <c r="W15" s="167"/>
      <c r="X15" s="167"/>
      <c r="Y15" s="167"/>
      <c r="Z15" s="167"/>
      <c r="AA15" s="167"/>
      <c r="AB15" s="167"/>
      <c r="AC15" s="167"/>
      <c r="AD15" s="167"/>
      <c r="AE15" s="167"/>
      <c r="AF15" s="44"/>
      <c r="AG15" s="44"/>
      <c r="AH15" s="44"/>
      <c r="AI15" s="44"/>
      <c r="AJ15" s="44"/>
      <c r="AK15" s="44"/>
      <c r="AL15" s="44"/>
      <c r="AM15" s="44"/>
      <c r="AN15" s="44"/>
      <c r="AO15" s="44"/>
      <c r="AP15" s="44"/>
      <c r="AQ15" s="44"/>
    </row>
    <row r="16" spans="1:43" s="3" customFormat="1" ht="50.1" customHeight="1" thickTop="1" thickBot="1">
      <c r="A16" s="167">
        <f>'PANEL DE CONTROL DISTRITAL'!A15</f>
        <v>3</v>
      </c>
      <c r="B16" s="169" t="str">
        <f>'PANEL DE CONTROL DISTRITAL'!B15</f>
        <v>TRANSFERENCIA</v>
      </c>
      <c r="C16" s="166" t="str">
        <f>'PANEL DE CONTROL DISTRITAL'!C15</f>
        <v>Responsable de Módulo</v>
      </c>
      <c r="D16" s="170" t="str">
        <f>'PANEL DE CONTROL DISTRITAL'!D15</f>
        <v xml:space="preserve">Transacciones exitosas = </v>
      </c>
      <c r="E16" s="166" t="str">
        <f>'PANEL DE CONTROL DISTRITAL'!E15</f>
        <v>(Número de Archivos de Transacción aceptados /Total de Archivos de Transacción procesados) x100</v>
      </c>
      <c r="F16" s="171" t="str">
        <f>'PANEL DE CONTROL DISTRITAL'!F15</f>
        <v>Semanal (remesa)</v>
      </c>
      <c r="G16" s="172">
        <f>'PANEL DE CONTROL DISTRITAL'!G15</f>
        <v>0.9</v>
      </c>
      <c r="H16" s="25" t="str">
        <f>'PANEL DE CONTROL DISTRITAL'!H15</f>
        <v>Número de Archivos de Transacción aceptados</v>
      </c>
      <c r="I16" s="23">
        <v>60</v>
      </c>
      <c r="J16" s="23">
        <v>274</v>
      </c>
      <c r="K16" s="23">
        <v>290</v>
      </c>
      <c r="L16" s="23">
        <v>329</v>
      </c>
      <c r="M16" s="23">
        <v>319</v>
      </c>
      <c r="N16" s="23">
        <v>334</v>
      </c>
      <c r="O16" s="23">
        <v>340</v>
      </c>
      <c r="P16" s="23">
        <v>337</v>
      </c>
      <c r="Q16" s="23">
        <v>306</v>
      </c>
      <c r="R16" s="23">
        <v>257</v>
      </c>
      <c r="S16" s="23">
        <v>360</v>
      </c>
      <c r="T16" s="23">
        <v>369</v>
      </c>
      <c r="U16" s="23">
        <v>371</v>
      </c>
      <c r="V16" s="23">
        <v>519</v>
      </c>
      <c r="W16" s="23">
        <v>503</v>
      </c>
      <c r="X16" s="23">
        <v>499</v>
      </c>
      <c r="Y16" s="23">
        <v>460</v>
      </c>
      <c r="Z16" s="23">
        <v>439</v>
      </c>
      <c r="AA16" s="23">
        <v>544</v>
      </c>
      <c r="AB16" s="23">
        <v>745</v>
      </c>
      <c r="AC16" s="75">
        <v>1055</v>
      </c>
      <c r="AD16" s="64">
        <v>325</v>
      </c>
      <c r="AE16" s="168">
        <f>IFERROR(SUM(I16:AD16)/SUM(I17:AD17),0)</f>
        <v>1</v>
      </c>
    </row>
    <row r="17" spans="1:43" s="3" customFormat="1" ht="50.1" customHeight="1" thickTop="1" thickBot="1">
      <c r="A17" s="167"/>
      <c r="B17" s="169"/>
      <c r="C17" s="166"/>
      <c r="D17" s="170"/>
      <c r="E17" s="166"/>
      <c r="F17" s="171"/>
      <c r="G17" s="172"/>
      <c r="H17" s="25" t="str">
        <f>'PANEL DE CONTROL DISTRITAL'!H16</f>
        <v>Total de Archivos de Transacción procesados</v>
      </c>
      <c r="I17" s="43">
        <v>60</v>
      </c>
      <c r="J17" s="43">
        <v>274</v>
      </c>
      <c r="K17" s="43">
        <v>290</v>
      </c>
      <c r="L17" s="43">
        <v>329</v>
      </c>
      <c r="M17" s="43">
        <v>319</v>
      </c>
      <c r="N17" s="43">
        <v>334</v>
      </c>
      <c r="O17" s="43">
        <v>340</v>
      </c>
      <c r="P17" s="43">
        <v>337</v>
      </c>
      <c r="Q17" s="43">
        <v>306</v>
      </c>
      <c r="R17" s="43">
        <v>257</v>
      </c>
      <c r="S17" s="43">
        <v>360</v>
      </c>
      <c r="T17" s="43">
        <v>369</v>
      </c>
      <c r="U17" s="43">
        <v>371</v>
      </c>
      <c r="V17" s="43">
        <v>519</v>
      </c>
      <c r="W17" s="43">
        <v>503</v>
      </c>
      <c r="X17" s="43">
        <v>499</v>
      </c>
      <c r="Y17" s="43">
        <v>460</v>
      </c>
      <c r="Z17" s="43">
        <v>439</v>
      </c>
      <c r="AA17" s="43">
        <v>544</v>
      </c>
      <c r="AB17" s="43">
        <v>745</v>
      </c>
      <c r="AC17" s="43">
        <v>1055</v>
      </c>
      <c r="AD17" s="43">
        <v>325</v>
      </c>
      <c r="AE17" s="168"/>
    </row>
    <row r="18" spans="1:43" s="45" customFormat="1" ht="8.1" customHeight="1" thickTop="1" thickBot="1">
      <c r="A18" s="167"/>
      <c r="B18" s="167"/>
      <c r="C18" s="167"/>
      <c r="D18" s="167"/>
      <c r="E18" s="167"/>
      <c r="F18" s="167"/>
      <c r="G18" s="167"/>
      <c r="H18" s="167"/>
      <c r="I18" s="167"/>
      <c r="J18" s="167"/>
      <c r="K18" s="167"/>
      <c r="L18" s="167"/>
      <c r="M18" s="167"/>
      <c r="N18" s="167"/>
      <c r="O18" s="167"/>
      <c r="P18" s="167"/>
      <c r="Q18" s="167"/>
      <c r="R18" s="167"/>
      <c r="S18" s="167"/>
      <c r="T18" s="167"/>
      <c r="U18" s="167"/>
      <c r="V18" s="167"/>
      <c r="W18" s="167"/>
      <c r="X18" s="167"/>
      <c r="Y18" s="167"/>
      <c r="Z18" s="167"/>
      <c r="AA18" s="167"/>
      <c r="AB18" s="167"/>
      <c r="AC18" s="167"/>
      <c r="AD18" s="167"/>
      <c r="AE18" s="167"/>
      <c r="AF18" s="44"/>
      <c r="AG18" s="44"/>
      <c r="AH18" s="44"/>
      <c r="AI18" s="44"/>
      <c r="AJ18" s="44"/>
      <c r="AK18" s="44"/>
      <c r="AL18" s="44"/>
      <c r="AM18" s="44"/>
      <c r="AN18" s="44"/>
      <c r="AO18" s="44"/>
      <c r="AP18" s="44"/>
      <c r="AQ18" s="44"/>
    </row>
    <row r="19" spans="1:43" s="3" customFormat="1" ht="50.1" customHeight="1" thickTop="1" thickBot="1">
      <c r="A19" s="167">
        <f>'PANEL DE CONTROL DISTRITAL'!A18</f>
        <v>4</v>
      </c>
      <c r="B19" s="169" t="str">
        <f>'PANEL DE CONTROL DISTRITAL'!B18</f>
        <v>CONCILIACIÓN</v>
      </c>
      <c r="C19" s="166" t="str">
        <f>'PANEL DE CONTROL DISTRITAL'!C18</f>
        <v>Responsable de Módulo</v>
      </c>
      <c r="D19" s="170" t="str">
        <f>'PANEL DE CONTROL DISTRITAL'!D18</f>
        <v xml:space="preserve">Credenciales disponibles para entrega = </v>
      </c>
      <c r="E19" s="166" t="str">
        <f>'PANEL DE CONTROL DISTRITAL'!E18</f>
        <v>((Credenciales recibidas - Credenciales inconsistentes) / Credenciales recibidas) x 100</v>
      </c>
      <c r="F19" s="171" t="str">
        <f>'PANEL DE CONTROL DISTRITAL'!F18</f>
        <v>Semanal (remesa)</v>
      </c>
      <c r="G19" s="172">
        <f>'PANEL DE CONTROL DISTRITAL'!G18</f>
        <v>0.9</v>
      </c>
      <c r="H19" s="25" t="str">
        <f>'PANEL DE CONTROL DISTRITAL'!H18</f>
        <v xml:space="preserve">Credenciales Recibidas - Credenciales inconsistentes </v>
      </c>
      <c r="I19" s="23">
        <v>0</v>
      </c>
      <c r="J19" s="23">
        <v>336</v>
      </c>
      <c r="K19" s="23">
        <v>186</v>
      </c>
      <c r="L19" s="23">
        <v>413</v>
      </c>
      <c r="M19" s="23">
        <v>254</v>
      </c>
      <c r="N19" s="23">
        <v>273</v>
      </c>
      <c r="O19" s="23">
        <v>366</v>
      </c>
      <c r="P19" s="23">
        <v>381</v>
      </c>
      <c r="Q19" s="23">
        <v>393</v>
      </c>
      <c r="R19" s="23">
        <v>199</v>
      </c>
      <c r="S19" s="23">
        <v>250</v>
      </c>
      <c r="T19" s="23">
        <v>469</v>
      </c>
      <c r="U19" s="23">
        <v>330</v>
      </c>
      <c r="V19" s="23">
        <v>244</v>
      </c>
      <c r="W19" s="23">
        <v>666</v>
      </c>
      <c r="X19" s="23">
        <v>659</v>
      </c>
      <c r="Y19" s="23">
        <v>337</v>
      </c>
      <c r="Z19" s="23">
        <v>239</v>
      </c>
      <c r="AA19" s="23">
        <v>358</v>
      </c>
      <c r="AB19" s="23">
        <v>808</v>
      </c>
      <c r="AC19" s="75">
        <v>666</v>
      </c>
      <c r="AD19" s="64">
        <v>0</v>
      </c>
      <c r="AE19" s="168">
        <f>IFERROR(SUM(I19:AD19)/SUM(I20:AD20),0)</f>
        <v>1</v>
      </c>
    </row>
    <row r="20" spans="1:43" s="3" customFormat="1" ht="50.1" customHeight="1" thickTop="1" thickBot="1">
      <c r="A20" s="167"/>
      <c r="B20" s="169"/>
      <c r="C20" s="166"/>
      <c r="D20" s="170"/>
      <c r="E20" s="166"/>
      <c r="F20" s="171"/>
      <c r="G20" s="172"/>
      <c r="H20" s="25" t="str">
        <f>'PANEL DE CONTROL DISTRITAL'!H19</f>
        <v>Credenciales recibidas</v>
      </c>
      <c r="I20" s="43">
        <v>0</v>
      </c>
      <c r="J20" s="43">
        <v>336</v>
      </c>
      <c r="K20" s="43">
        <v>186</v>
      </c>
      <c r="L20" s="43">
        <v>413</v>
      </c>
      <c r="M20" s="43">
        <v>254</v>
      </c>
      <c r="N20" s="43">
        <v>273</v>
      </c>
      <c r="O20" s="43">
        <v>366</v>
      </c>
      <c r="P20" s="43">
        <v>381</v>
      </c>
      <c r="Q20" s="43">
        <v>393</v>
      </c>
      <c r="R20" s="43">
        <v>199</v>
      </c>
      <c r="S20" s="43">
        <v>250</v>
      </c>
      <c r="T20" s="43">
        <v>469</v>
      </c>
      <c r="U20" s="43">
        <v>330</v>
      </c>
      <c r="V20" s="43">
        <v>244</v>
      </c>
      <c r="W20" s="43">
        <v>666</v>
      </c>
      <c r="X20" s="43">
        <v>659</v>
      </c>
      <c r="Y20" s="43">
        <v>337</v>
      </c>
      <c r="Z20" s="43">
        <v>239</v>
      </c>
      <c r="AA20" s="43">
        <v>358</v>
      </c>
      <c r="AB20" s="43">
        <v>808</v>
      </c>
      <c r="AC20" s="43">
        <v>666</v>
      </c>
      <c r="AD20" s="43">
        <v>0</v>
      </c>
      <c r="AE20" s="168"/>
    </row>
    <row r="21" spans="1:43" s="45" customFormat="1" ht="8.1" customHeight="1" thickTop="1" thickBot="1">
      <c r="A21" s="46"/>
      <c r="B21" s="47"/>
      <c r="C21" s="48"/>
      <c r="D21" s="49"/>
      <c r="E21" s="48"/>
      <c r="F21" s="50"/>
      <c r="G21" s="51"/>
      <c r="H21" s="52"/>
      <c r="I21" s="53"/>
      <c r="J21" s="53"/>
      <c r="K21" s="53"/>
      <c r="L21" s="53"/>
      <c r="M21" s="53"/>
      <c r="N21" s="53"/>
      <c r="O21" s="53"/>
      <c r="P21" s="53"/>
      <c r="Q21" s="53"/>
      <c r="R21" s="53"/>
      <c r="S21" s="53"/>
      <c r="T21" s="53"/>
      <c r="U21" s="53"/>
      <c r="V21" s="53"/>
      <c r="W21" s="53"/>
      <c r="X21" s="53"/>
      <c r="Y21" s="53"/>
      <c r="Z21" s="53"/>
      <c r="AA21" s="53"/>
      <c r="AB21" s="53"/>
      <c r="AC21" s="53"/>
      <c r="AD21" s="53"/>
      <c r="AE21" s="54"/>
      <c r="AF21" s="44"/>
      <c r="AG21" s="44"/>
      <c r="AH21" s="44"/>
      <c r="AI21" s="44"/>
      <c r="AJ21" s="44"/>
      <c r="AK21" s="44"/>
      <c r="AL21" s="44"/>
      <c r="AM21" s="44"/>
      <c r="AN21" s="44"/>
      <c r="AO21" s="44"/>
      <c r="AP21" s="44"/>
      <c r="AQ21" s="44"/>
    </row>
    <row r="22" spans="1:43" s="3" customFormat="1" ht="50.1" customHeight="1" thickTop="1" thickBot="1">
      <c r="A22" s="167">
        <f>'PANEL DE CONTROL DISTRITAL'!A21</f>
        <v>5</v>
      </c>
      <c r="B22" s="169" t="str">
        <f>'PANEL DE CONTROL DISTRITAL'!B21</f>
        <v>CONCILIACIÓN</v>
      </c>
      <c r="C22" s="166" t="str">
        <f>'PANEL DE CONTROL DISTRITAL'!C21</f>
        <v>Responsable de Módulo</v>
      </c>
      <c r="D22" s="170" t="str">
        <f>'PANEL DE CONTROL DISTRITAL'!D21</f>
        <v xml:space="preserve">Credenciales disponibles para entrega = </v>
      </c>
      <c r="E22" s="166" t="str">
        <f>'PANEL DE CONTROL DISTRITAL'!E21</f>
        <v>(Credenciales en resguardo / Credenciales totales en SIIRFE disponibles para entrega) x 100</v>
      </c>
      <c r="F22" s="171" t="str">
        <f>'PANEL DE CONTROL DISTRITAL'!F21</f>
        <v>Semanal (remesa)</v>
      </c>
      <c r="G22" s="172">
        <f>'PANEL DE CONTROL DISTRITAL'!G21</f>
        <v>1</v>
      </c>
      <c r="H22" s="25" t="str">
        <f>'PANEL DE CONTROL DISTRITAL'!H21</f>
        <v>Credenciales en resguardo</v>
      </c>
      <c r="I22" s="23">
        <v>836</v>
      </c>
      <c r="J22" s="23">
        <v>827</v>
      </c>
      <c r="K22" s="23">
        <v>714</v>
      </c>
      <c r="L22" s="23">
        <v>798</v>
      </c>
      <c r="M22" s="23">
        <v>746</v>
      </c>
      <c r="N22" s="23">
        <v>695</v>
      </c>
      <c r="O22" s="23">
        <v>724</v>
      </c>
      <c r="P22" s="23">
        <v>772</v>
      </c>
      <c r="Q22" s="23">
        <v>829</v>
      </c>
      <c r="R22" s="23">
        <v>739</v>
      </c>
      <c r="S22" s="23">
        <v>652</v>
      </c>
      <c r="T22" s="23">
        <v>809</v>
      </c>
      <c r="U22" s="23">
        <v>798</v>
      </c>
      <c r="V22" s="23">
        <v>647</v>
      </c>
      <c r="W22" s="23">
        <v>957</v>
      </c>
      <c r="X22" s="23">
        <v>1.0649999999999999</v>
      </c>
      <c r="Y22" s="23">
        <v>846</v>
      </c>
      <c r="Z22" s="23">
        <v>607</v>
      </c>
      <c r="AA22" s="23">
        <v>607</v>
      </c>
      <c r="AB22" s="23">
        <v>632</v>
      </c>
      <c r="AC22" s="75">
        <v>916</v>
      </c>
      <c r="AD22" s="64">
        <v>1061</v>
      </c>
      <c r="AE22" s="168">
        <f>IFERROR(SUM(I22:AD22)/SUM(I23:AD23),0)</f>
        <v>1</v>
      </c>
    </row>
    <row r="23" spans="1:43" s="3" customFormat="1" ht="50.1" customHeight="1" thickTop="1" thickBot="1">
      <c r="A23" s="167"/>
      <c r="B23" s="169"/>
      <c r="C23" s="166"/>
      <c r="D23" s="170"/>
      <c r="E23" s="166"/>
      <c r="F23" s="171"/>
      <c r="G23" s="172"/>
      <c r="H23" s="25" t="str">
        <f>'PANEL DE CONTROL DISTRITAL'!H22</f>
        <v>Credenciales totales en SIIRFE disponibles para entrega</v>
      </c>
      <c r="I23" s="43">
        <v>836</v>
      </c>
      <c r="J23" s="43">
        <v>827</v>
      </c>
      <c r="K23" s="43">
        <v>714</v>
      </c>
      <c r="L23" s="43">
        <v>798</v>
      </c>
      <c r="M23" s="43">
        <v>746</v>
      </c>
      <c r="N23" s="43">
        <v>695</v>
      </c>
      <c r="O23" s="43">
        <v>724</v>
      </c>
      <c r="P23" s="43">
        <v>772</v>
      </c>
      <c r="Q23" s="43">
        <v>829</v>
      </c>
      <c r="R23" s="43">
        <v>739</v>
      </c>
      <c r="S23" s="43">
        <v>652</v>
      </c>
      <c r="T23" s="43">
        <v>809</v>
      </c>
      <c r="U23" s="43">
        <v>798</v>
      </c>
      <c r="V23" s="43">
        <v>647</v>
      </c>
      <c r="W23" s="43">
        <v>957</v>
      </c>
      <c r="X23" s="43">
        <v>1.0649999999999999</v>
      </c>
      <c r="Y23" s="43">
        <v>846</v>
      </c>
      <c r="Z23" s="43">
        <v>607</v>
      </c>
      <c r="AA23" s="43">
        <v>607</v>
      </c>
      <c r="AB23" s="43">
        <v>632</v>
      </c>
      <c r="AC23" s="43">
        <v>916</v>
      </c>
      <c r="AD23" s="43">
        <v>1061</v>
      </c>
      <c r="AE23" s="168"/>
    </row>
    <row r="24" spans="1:43" s="4" customFormat="1" ht="7.5" customHeight="1" thickTop="1" thickBot="1">
      <c r="A24" s="167"/>
      <c r="B24" s="167"/>
      <c r="C24" s="167"/>
      <c r="D24" s="167"/>
      <c r="E24" s="167"/>
      <c r="F24" s="167"/>
      <c r="G24" s="167"/>
      <c r="H24" s="167"/>
      <c r="I24" s="167"/>
      <c r="J24" s="167"/>
      <c r="K24" s="167"/>
      <c r="L24" s="167"/>
      <c r="M24" s="167"/>
      <c r="N24" s="167"/>
      <c r="O24" s="167"/>
      <c r="P24" s="167"/>
      <c r="Q24" s="167"/>
      <c r="R24" s="167"/>
      <c r="S24" s="167"/>
      <c r="T24" s="167"/>
      <c r="U24" s="167"/>
      <c r="V24" s="167"/>
      <c r="W24" s="167"/>
      <c r="X24" s="167"/>
      <c r="Y24" s="167"/>
      <c r="Z24" s="167"/>
      <c r="AA24" s="167"/>
      <c r="AB24" s="167"/>
      <c r="AC24" s="167"/>
      <c r="AD24" s="167"/>
      <c r="AE24" s="167"/>
    </row>
    <row r="25" spans="1:43" ht="50.1" customHeight="1" thickTop="1" thickBot="1">
      <c r="A25" s="167">
        <f>'PANEL DE CONTROL DISTRITAL'!A24</f>
        <v>6</v>
      </c>
      <c r="B25" s="169" t="str">
        <f>'PANEL DE CONTROL DISTRITAL'!B24</f>
        <v>ENTREGA</v>
      </c>
      <c r="C25" s="166" t="str">
        <f>'PANEL DE CONTROL DISTRITAL'!C24</f>
        <v>Operador de Equipo Tecnológico</v>
      </c>
      <c r="D25" s="170" t="str">
        <f>'PANEL DE CONTROL DISTRITAL'!D24</f>
        <v xml:space="preserve">Efectividad de entrega de CPV en MAC = </v>
      </c>
      <c r="E25" s="166" t="str">
        <f>'PANEL DE CONTROL DISTRITAL'!E24</f>
        <v>(Total de credenciales entregadas / Total de credenciales solicitadas) x 100</v>
      </c>
      <c r="F25" s="171" t="str">
        <f>'PANEL DE CONTROL DISTRITAL'!F24</f>
        <v>Semanal (remesa)</v>
      </c>
      <c r="G25" s="172">
        <f>'PANEL DE CONTROL DISTRITAL'!G24</f>
        <v>0.9</v>
      </c>
      <c r="H25" s="25" t="str">
        <f>'PANEL DE CONTROL DISTRITAL'!H24</f>
        <v xml:space="preserve">Total de credenciales entregadas </v>
      </c>
      <c r="I25" s="23">
        <v>88</v>
      </c>
      <c r="J25" s="23">
        <v>345</v>
      </c>
      <c r="K25" s="23">
        <v>287</v>
      </c>
      <c r="L25" s="23">
        <v>329</v>
      </c>
      <c r="M25" s="23">
        <v>306</v>
      </c>
      <c r="N25" s="23">
        <v>307</v>
      </c>
      <c r="O25" s="23">
        <v>337</v>
      </c>
      <c r="P25" s="23">
        <v>333</v>
      </c>
      <c r="Q25" s="23">
        <v>336</v>
      </c>
      <c r="R25" s="23">
        <v>289</v>
      </c>
      <c r="S25" s="23">
        <v>334</v>
      </c>
      <c r="T25" s="23">
        <v>312</v>
      </c>
      <c r="U25" s="23">
        <v>341</v>
      </c>
      <c r="V25" s="23">
        <v>395</v>
      </c>
      <c r="W25" s="23">
        <v>356</v>
      </c>
      <c r="X25" s="23">
        <v>547</v>
      </c>
      <c r="Y25" s="23">
        <v>556</v>
      </c>
      <c r="Z25" s="23">
        <v>478</v>
      </c>
      <c r="AA25" s="23">
        <v>333</v>
      </c>
      <c r="AB25" s="23">
        <v>524</v>
      </c>
      <c r="AC25" s="75">
        <v>516</v>
      </c>
      <c r="AD25" s="64">
        <v>75</v>
      </c>
      <c r="AE25" s="168">
        <f>IFERROR(SUM(I25:AD25)/SUM(I26:AD26),0)</f>
        <v>0.99831976218172414</v>
      </c>
    </row>
    <row r="26" spans="1:43" ht="50.1" customHeight="1" thickTop="1" thickBot="1">
      <c r="A26" s="167"/>
      <c r="B26" s="169"/>
      <c r="C26" s="166"/>
      <c r="D26" s="170"/>
      <c r="E26" s="166"/>
      <c r="F26" s="171"/>
      <c r="G26" s="172"/>
      <c r="H26" s="25" t="str">
        <f>'PANEL DE CONTROL DISTRITAL'!H25</f>
        <v xml:space="preserve"> Total de credenciales solicitadas</v>
      </c>
      <c r="I26" s="43">
        <v>88</v>
      </c>
      <c r="J26" s="43">
        <v>345</v>
      </c>
      <c r="K26" s="43">
        <v>287</v>
      </c>
      <c r="L26" s="43">
        <v>329</v>
      </c>
      <c r="M26" s="43">
        <v>306</v>
      </c>
      <c r="N26" s="43">
        <v>311</v>
      </c>
      <c r="O26" s="43">
        <v>339</v>
      </c>
      <c r="P26" s="43">
        <v>335</v>
      </c>
      <c r="Q26" s="43">
        <v>337</v>
      </c>
      <c r="R26" s="43">
        <v>289</v>
      </c>
      <c r="S26" s="43">
        <v>335</v>
      </c>
      <c r="T26" s="43">
        <v>312</v>
      </c>
      <c r="U26" s="43">
        <v>342</v>
      </c>
      <c r="V26" s="43">
        <v>395</v>
      </c>
      <c r="W26" s="43">
        <v>356</v>
      </c>
      <c r="X26" s="43">
        <v>547</v>
      </c>
      <c r="Y26" s="43">
        <v>556</v>
      </c>
      <c r="Z26" s="43">
        <v>478</v>
      </c>
      <c r="AA26" s="43">
        <v>333</v>
      </c>
      <c r="AB26" s="43">
        <v>524</v>
      </c>
      <c r="AC26" s="43">
        <v>518</v>
      </c>
      <c r="AD26" s="43">
        <v>75</v>
      </c>
      <c r="AE26" s="168"/>
    </row>
    <row r="27" spans="1:43" ht="15.75" customHeight="1" thickTop="1">
      <c r="B27" s="1" t="s">
        <v>116</v>
      </c>
      <c r="H27" s="55"/>
      <c r="I27" s="56"/>
      <c r="J27" s="56"/>
      <c r="K27" s="56"/>
      <c r="L27" s="56"/>
      <c r="M27" s="56"/>
      <c r="N27" s="56"/>
      <c r="O27" s="56"/>
      <c r="P27" s="56"/>
      <c r="Q27" s="56"/>
      <c r="R27" s="56"/>
      <c r="S27" s="56"/>
      <c r="T27" s="56"/>
      <c r="U27" s="56"/>
      <c r="V27" s="56"/>
      <c r="W27" s="56"/>
      <c r="X27" s="56"/>
      <c r="Y27" s="56"/>
      <c r="Z27" s="56"/>
      <c r="AA27" s="56"/>
      <c r="AB27" s="56"/>
      <c r="AC27" s="56"/>
      <c r="AD27" s="56"/>
      <c r="AE27" s="12"/>
    </row>
    <row r="28" spans="1:43" ht="15.75" customHeight="1">
      <c r="H28" s="57"/>
    </row>
    <row r="29" spans="1:43" ht="15.75" customHeight="1">
      <c r="H29" s="57"/>
      <c r="I29" s="179" t="s">
        <v>117</v>
      </c>
      <c r="J29" s="179"/>
      <c r="K29" s="179"/>
      <c r="L29" s="179"/>
    </row>
    <row r="30" spans="1:43" ht="15.75" customHeight="1">
      <c r="H30" s="57"/>
      <c r="I30" s="26"/>
      <c r="J30" s="27" t="s">
        <v>118</v>
      </c>
      <c r="K30" s="27"/>
      <c r="L30" s="27"/>
    </row>
    <row r="31" spans="1:43" ht="39" customHeight="1">
      <c r="H31" s="57"/>
      <c r="I31" s="28"/>
      <c r="J31" s="27" t="s">
        <v>119</v>
      </c>
      <c r="K31" s="27"/>
      <c r="L31" s="27"/>
    </row>
    <row r="32" spans="1:43" ht="30" customHeight="1">
      <c r="H32" s="57"/>
      <c r="I32" s="29"/>
      <c r="J32" s="27" t="s">
        <v>120</v>
      </c>
      <c r="K32" s="27"/>
      <c r="L32" s="27"/>
    </row>
    <row r="33" spans="2:13" ht="30" customHeight="1">
      <c r="H33" s="57"/>
      <c r="I33" s="27"/>
      <c r="J33" s="27"/>
      <c r="K33" s="27"/>
      <c r="L33" s="27"/>
    </row>
    <row r="34" spans="2:13" ht="30" customHeight="1">
      <c r="B34" s="180" t="s">
        <v>121</v>
      </c>
      <c r="C34" s="180"/>
      <c r="D34" s="180"/>
      <c r="E34" s="180"/>
      <c r="F34" s="180"/>
      <c r="G34" s="180"/>
      <c r="H34" s="180"/>
      <c r="I34" s="180"/>
      <c r="J34" s="180"/>
      <c r="K34" s="180"/>
      <c r="L34" s="180"/>
      <c r="M34" s="181"/>
    </row>
    <row r="35" spans="2:13" ht="30" customHeight="1">
      <c r="B35" s="182" t="s">
        <v>122</v>
      </c>
      <c r="C35" s="182"/>
      <c r="D35" s="182"/>
      <c r="E35" s="182"/>
      <c r="F35" s="182"/>
      <c r="G35" s="183"/>
      <c r="H35" s="184" t="s">
        <v>123</v>
      </c>
      <c r="I35" s="182"/>
      <c r="J35" s="182"/>
      <c r="K35" s="182"/>
      <c r="L35" s="182"/>
      <c r="M35" s="183"/>
    </row>
    <row r="36" spans="2:13" ht="30" customHeight="1">
      <c r="B36" s="173"/>
      <c r="C36" s="174"/>
      <c r="D36" s="174"/>
      <c r="E36" s="174"/>
      <c r="F36" s="174"/>
      <c r="G36" s="175"/>
      <c r="H36" s="173"/>
      <c r="I36" s="174"/>
      <c r="J36" s="174"/>
      <c r="K36" s="174"/>
      <c r="L36" s="174"/>
      <c r="M36" s="175"/>
    </row>
    <row r="37" spans="2:13" ht="30" customHeight="1">
      <c r="B37" s="176"/>
      <c r="C37" s="177"/>
      <c r="D37" s="177"/>
      <c r="E37" s="177"/>
      <c r="F37" s="177"/>
      <c r="G37" s="178"/>
      <c r="H37" s="176"/>
      <c r="I37" s="177"/>
      <c r="J37" s="177"/>
      <c r="K37" s="177"/>
      <c r="L37" s="177"/>
      <c r="M37" s="178"/>
    </row>
    <row r="38" spans="2:13" ht="35.1" customHeight="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1">
    <mergeCell ref="B35:G35"/>
    <mergeCell ref="H35:M35"/>
    <mergeCell ref="B36:G37"/>
    <mergeCell ref="H36:M37"/>
    <mergeCell ref="A24:AE24"/>
    <mergeCell ref="A25:A26"/>
    <mergeCell ref="B25:B26"/>
    <mergeCell ref="C25:C26"/>
    <mergeCell ref="D25:D26"/>
    <mergeCell ref="E25:E26"/>
    <mergeCell ref="F25:F26"/>
    <mergeCell ref="G25:G26"/>
    <mergeCell ref="AE25:AE26"/>
    <mergeCell ref="AE10:AE11"/>
    <mergeCell ref="A1:AE1"/>
    <mergeCell ref="F2:G2"/>
    <mergeCell ref="A4:AE4"/>
    <mergeCell ref="A5:AE5"/>
    <mergeCell ref="A6:A9"/>
    <mergeCell ref="B6:H6"/>
    <mergeCell ref="I6:X6"/>
    <mergeCell ref="AE6:AE9"/>
    <mergeCell ref="B7:D7"/>
    <mergeCell ref="E7:H7"/>
    <mergeCell ref="I7:X7"/>
    <mergeCell ref="B8:X8"/>
    <mergeCell ref="X2:AE2"/>
    <mergeCell ref="F10:F11"/>
    <mergeCell ref="G10:G11"/>
    <mergeCell ref="E16:E17"/>
    <mergeCell ref="A10:A11"/>
    <mergeCell ref="B10:B11"/>
    <mergeCell ref="C10:C11"/>
    <mergeCell ref="D10:D11"/>
    <mergeCell ref="A15:AE15"/>
    <mergeCell ref="A12:AE12"/>
    <mergeCell ref="A13:A14"/>
    <mergeCell ref="B13:B14"/>
    <mergeCell ref="C13:C14"/>
    <mergeCell ref="D13:D14"/>
    <mergeCell ref="E13:E14"/>
    <mergeCell ref="F13:F14"/>
    <mergeCell ref="G13:G14"/>
    <mergeCell ref="AE13:AE14"/>
    <mergeCell ref="E10:E11"/>
    <mergeCell ref="F16:F17"/>
    <mergeCell ref="G16:G17"/>
    <mergeCell ref="AE16:AE17"/>
    <mergeCell ref="A18:AE18"/>
    <mergeCell ref="A19:A20"/>
    <mergeCell ref="B19:B20"/>
    <mergeCell ref="C19:C20"/>
    <mergeCell ref="D19:D20"/>
    <mergeCell ref="E19:E20"/>
    <mergeCell ref="F19:F20"/>
    <mergeCell ref="G19:G20"/>
    <mergeCell ref="AE19:AE20"/>
    <mergeCell ref="A16:A17"/>
    <mergeCell ref="B16:B17"/>
    <mergeCell ref="C16:C17"/>
    <mergeCell ref="D16:D17"/>
    <mergeCell ref="A22:A23"/>
    <mergeCell ref="B22:B23"/>
    <mergeCell ref="C22:C23"/>
    <mergeCell ref="D22:D23"/>
    <mergeCell ref="E22:E23"/>
    <mergeCell ref="F22:F23"/>
    <mergeCell ref="G22:G23"/>
    <mergeCell ref="AE22:AE23"/>
    <mergeCell ref="I29:L29"/>
    <mergeCell ref="B34:M34"/>
  </mergeCells>
  <conditionalFormatting sqref="I21:AD21">
    <cfRule type="colorScale" priority="654">
      <colorScale>
        <cfvo type="min"/>
        <cfvo type="percentile" val="50"/>
        <cfvo type="max"/>
        <color rgb="FFE98BD7"/>
        <color rgb="FFD5007F"/>
        <color rgb="FF950054"/>
      </colorScale>
    </cfRule>
  </conditionalFormatting>
  <conditionalFormatting sqref="AE10">
    <cfRule type="cellIs" dxfId="1037" priority="18" operator="greaterThan">
      <formula>95%</formula>
    </cfRule>
    <cfRule type="cellIs" dxfId="1036" priority="19" operator="greaterThanOrEqual">
      <formula>90%</formula>
    </cfRule>
    <cfRule type="cellIs" dxfId="1035" priority="20" operator="lessThan">
      <formula>89.99%</formula>
    </cfRule>
  </conditionalFormatting>
  <conditionalFormatting sqref="AE13">
    <cfRule type="cellIs" dxfId="1034" priority="15" operator="greaterThan">
      <formula>95%</formula>
    </cfRule>
    <cfRule type="cellIs" dxfId="1033" priority="16" operator="greaterThanOrEqual">
      <formula>90%</formula>
    </cfRule>
    <cfRule type="cellIs" dxfId="1032" priority="17" operator="lessThan">
      <formula>89.99%</formula>
    </cfRule>
  </conditionalFormatting>
  <conditionalFormatting sqref="AE16">
    <cfRule type="cellIs" dxfId="1031" priority="12" operator="greaterThan">
      <formula>95%</formula>
    </cfRule>
    <cfRule type="cellIs" dxfId="1030" priority="13" operator="greaterThanOrEqual">
      <formula>90%</formula>
    </cfRule>
    <cfRule type="cellIs" dxfId="1029" priority="14" operator="lessThan">
      <formula>89.99%</formula>
    </cfRule>
  </conditionalFormatting>
  <conditionalFormatting sqref="AE19">
    <cfRule type="cellIs" dxfId="1028" priority="9" operator="greaterThan">
      <formula>95%</formula>
    </cfRule>
    <cfRule type="cellIs" dxfId="1027" priority="10" operator="greaterThanOrEqual">
      <formula>90%</formula>
    </cfRule>
    <cfRule type="cellIs" dxfId="1026" priority="11" operator="lessThan">
      <formula>89.99%</formula>
    </cfRule>
  </conditionalFormatting>
  <conditionalFormatting sqref="AE22">
    <cfRule type="cellIs" dxfId="1025" priority="1" operator="greaterThanOrEqual">
      <formula>100%</formula>
    </cfRule>
    <cfRule type="cellIs" dxfId="1024" priority="2" operator="lessThan">
      <formula>99.99%</formula>
    </cfRule>
  </conditionalFormatting>
  <conditionalFormatting sqref="AE25">
    <cfRule type="cellIs" dxfId="1023" priority="3" operator="greaterThan">
      <formula>95%</formula>
    </cfRule>
    <cfRule type="cellIs" dxfId="1022" priority="4" operator="greaterThanOrEqual">
      <formula>90%</formula>
    </cfRule>
    <cfRule type="cellIs" dxfId="1021" priority="5" operator="lessThan">
      <formula>89.99%</formula>
    </cfRule>
  </conditionalFormatting>
  <dataValidations count="1">
    <dataValidation showDropDown="1" showInputMessage="1" showErrorMessage="1" sqref="C21 G19:G23 G10:G11 G16:G17 G13:G14 G25:G26" xr:uid="{09764BE9-7E5D-4010-BA63-843FD65B9E03}"/>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D4F99A-9696-4D71-872C-023F924749F1}">
  <sheetPr>
    <tabColor rgb="FFC00000"/>
  </sheetPr>
  <dimension ref="A1:AQ48"/>
  <sheetViews>
    <sheetView showGridLines="0" topLeftCell="R22" zoomScale="85" zoomScaleNormal="85" workbookViewId="0">
      <selection activeCell="I26" sqref="I26"/>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0" width="10.7109375" style="1" customWidth="1"/>
    <col min="31" max="31" width="22.7109375" style="1" customWidth="1"/>
    <col min="32" max="16384" width="11.42578125" style="1"/>
  </cols>
  <sheetData>
    <row r="1" spans="1:43" ht="40.5" customHeight="1">
      <c r="A1" s="148" t="str">
        <f>'PANEL DE CONTROL DISTRITAL'!A1:Q1</f>
        <v>INSTITUTO NACIONAL ELECTORAL
SISTEMA DE GESTIÓN DE LA CALIDAD
ESTADO DE MÉXICO</v>
      </c>
      <c r="B1" s="148"/>
      <c r="C1" s="148"/>
      <c r="D1" s="148"/>
      <c r="E1" s="148"/>
      <c r="F1" s="148"/>
      <c r="G1" s="148"/>
      <c r="H1" s="148"/>
      <c r="I1" s="148"/>
      <c r="J1" s="148"/>
      <c r="K1" s="148"/>
      <c r="L1" s="148"/>
      <c r="M1" s="148"/>
      <c r="N1" s="148"/>
      <c r="O1" s="148"/>
      <c r="P1" s="148"/>
      <c r="Q1" s="148"/>
      <c r="R1" s="148"/>
      <c r="S1" s="148"/>
      <c r="T1" s="148"/>
      <c r="U1" s="148"/>
      <c r="V1" s="148"/>
      <c r="W1" s="148"/>
      <c r="X1" s="148"/>
      <c r="Y1" s="148"/>
      <c r="Z1" s="148"/>
      <c r="AA1" s="148"/>
      <c r="AB1" s="148"/>
      <c r="AC1" s="148"/>
      <c r="AD1" s="148"/>
      <c r="AE1" s="148"/>
    </row>
    <row r="2" spans="1:43" ht="33.75" customHeight="1">
      <c r="A2" s="11"/>
      <c r="B2" s="11"/>
      <c r="C2" s="11"/>
      <c r="D2" s="9" t="s">
        <v>89</v>
      </c>
      <c r="E2" s="9">
        <v>9</v>
      </c>
      <c r="F2" s="149" t="s">
        <v>90</v>
      </c>
      <c r="G2" s="149"/>
      <c r="H2" s="20">
        <v>150952</v>
      </c>
      <c r="I2" s="19"/>
      <c r="J2" s="19"/>
      <c r="K2" s="19"/>
      <c r="L2" s="19"/>
      <c r="M2" s="19"/>
      <c r="N2" s="19"/>
      <c r="O2" s="19"/>
      <c r="P2" s="19"/>
      <c r="Q2" s="19"/>
      <c r="R2" s="19"/>
      <c r="S2" s="19"/>
      <c r="T2" s="19"/>
      <c r="U2" s="19"/>
      <c r="V2" s="19"/>
      <c r="W2" s="58"/>
      <c r="X2" s="150" t="str">
        <f>'PANEL DE CONTROL DISTRITAL'!M2</f>
        <v>Fecha de corte: 22/01/2024</v>
      </c>
      <c r="Y2" s="150"/>
      <c r="Z2" s="150"/>
      <c r="AA2" s="150"/>
      <c r="AB2" s="150"/>
      <c r="AC2" s="150"/>
      <c r="AD2" s="150"/>
      <c r="AE2" s="150"/>
      <c r="AF2" s="15"/>
    </row>
    <row r="3" spans="1:43" ht="11.25" customHeight="1">
      <c r="A3" s="11"/>
      <c r="B3" s="6"/>
      <c r="C3" s="6"/>
      <c r="D3" s="6"/>
      <c r="E3" s="6"/>
      <c r="F3" s="6"/>
      <c r="G3" s="6"/>
      <c r="H3" s="6"/>
      <c r="I3" s="6"/>
      <c r="J3" s="6"/>
      <c r="K3" s="6"/>
      <c r="L3" s="6"/>
      <c r="M3" s="6"/>
      <c r="N3" s="6"/>
      <c r="O3" s="6"/>
      <c r="P3" s="6"/>
      <c r="Q3" s="6"/>
      <c r="R3" s="6"/>
      <c r="S3" s="6"/>
      <c r="T3" s="6"/>
      <c r="U3" s="6"/>
      <c r="V3" s="6"/>
      <c r="W3" s="6"/>
      <c r="X3" s="6"/>
      <c r="Y3" s="6"/>
      <c r="Z3" s="6"/>
      <c r="AA3" s="6"/>
      <c r="AB3" s="6"/>
      <c r="AC3" s="6"/>
      <c r="AD3" s="6"/>
    </row>
    <row r="4" spans="1:43" ht="30" customHeight="1">
      <c r="A4" s="154" t="s">
        <v>91</v>
      </c>
      <c r="B4" s="155"/>
      <c r="C4" s="155"/>
      <c r="D4" s="155"/>
      <c r="E4" s="155"/>
      <c r="F4" s="155"/>
      <c r="G4" s="155"/>
      <c r="H4" s="155"/>
      <c r="I4" s="155"/>
      <c r="J4" s="155"/>
      <c r="K4" s="155"/>
      <c r="L4" s="155"/>
      <c r="M4" s="155"/>
      <c r="N4" s="155"/>
      <c r="O4" s="155"/>
      <c r="P4" s="155"/>
      <c r="Q4" s="155"/>
      <c r="R4" s="155"/>
      <c r="S4" s="155"/>
      <c r="T4" s="155"/>
      <c r="U4" s="155"/>
      <c r="V4" s="155"/>
      <c r="W4" s="155"/>
      <c r="X4" s="155"/>
      <c r="Y4" s="155"/>
      <c r="Z4" s="155"/>
      <c r="AA4" s="155"/>
      <c r="AB4" s="155"/>
      <c r="AC4" s="155"/>
      <c r="AD4" s="155"/>
      <c r="AE4" s="156"/>
      <c r="AG4" s="18"/>
    </row>
    <row r="5" spans="1:43" ht="5.25" customHeight="1">
      <c r="A5" s="157"/>
      <c r="B5" s="158"/>
      <c r="C5" s="158"/>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9"/>
    </row>
    <row r="6" spans="1:43" ht="18" customHeight="1">
      <c r="A6" s="151" t="str">
        <f>'PANEL DE CONTROL DISTRITAL'!A6</f>
        <v>Número</v>
      </c>
      <c r="B6" s="152" t="str">
        <f>'PANEL DE CONTROL DISTRITAL'!B6</f>
        <v xml:space="preserve">PROCESOS SUSTANTIVOS E INDICADORES </v>
      </c>
      <c r="C6" s="152"/>
      <c r="D6" s="152"/>
      <c r="E6" s="152"/>
      <c r="F6" s="152"/>
      <c r="G6" s="152"/>
      <c r="H6" s="152"/>
      <c r="I6" s="160" t="s">
        <v>92</v>
      </c>
      <c r="J6" s="161"/>
      <c r="K6" s="161"/>
      <c r="L6" s="161"/>
      <c r="M6" s="161"/>
      <c r="N6" s="161"/>
      <c r="O6" s="161"/>
      <c r="P6" s="161"/>
      <c r="Q6" s="161"/>
      <c r="R6" s="161"/>
      <c r="S6" s="161"/>
      <c r="T6" s="161"/>
      <c r="U6" s="161"/>
      <c r="V6" s="161"/>
      <c r="W6" s="161"/>
      <c r="X6" s="161"/>
      <c r="Y6" s="85"/>
      <c r="Z6" s="85"/>
      <c r="AA6" s="85"/>
      <c r="AB6" s="85"/>
      <c r="AC6" s="85"/>
      <c r="AD6" s="85"/>
      <c r="AE6" s="153" t="s">
        <v>93</v>
      </c>
    </row>
    <row r="7" spans="1:43" ht="17.25" customHeight="1">
      <c r="A7" s="151"/>
      <c r="B7" s="152" t="str">
        <f>'PANEL DE CONTROL DISTRITAL'!B7</f>
        <v>DESCRIPCIÓN</v>
      </c>
      <c r="C7" s="152"/>
      <c r="D7" s="152"/>
      <c r="E7" s="152" t="str">
        <f>'PANEL DE CONTROL DISTRITAL'!E7</f>
        <v>MEDICIÓN</v>
      </c>
      <c r="F7" s="152"/>
      <c r="G7" s="152"/>
      <c r="H7" s="152"/>
      <c r="I7" s="162" t="str">
        <f>'PANEL DE CONTROL DISTRITAL'!A5</f>
        <v>CAMPAÑA ANUAL INTENSA 2023</v>
      </c>
      <c r="J7" s="163"/>
      <c r="K7" s="163"/>
      <c r="L7" s="163"/>
      <c r="M7" s="163"/>
      <c r="N7" s="163"/>
      <c r="O7" s="163"/>
      <c r="P7" s="163"/>
      <c r="Q7" s="163"/>
      <c r="R7" s="163"/>
      <c r="S7" s="163"/>
      <c r="T7" s="163"/>
      <c r="U7" s="163"/>
      <c r="V7" s="163"/>
      <c r="W7" s="163"/>
      <c r="X7" s="163"/>
      <c r="Y7" s="86"/>
      <c r="Z7" s="86"/>
      <c r="AA7" s="86"/>
      <c r="AB7" s="86"/>
      <c r="AC7" s="86"/>
      <c r="AD7" s="86"/>
      <c r="AE7" s="153"/>
    </row>
    <row r="8" spans="1:43" ht="5.25" customHeight="1">
      <c r="A8" s="151"/>
      <c r="B8" s="164"/>
      <c r="C8" s="165"/>
      <c r="D8" s="165"/>
      <c r="E8" s="165"/>
      <c r="F8" s="165"/>
      <c r="G8" s="165"/>
      <c r="H8" s="165"/>
      <c r="I8" s="165"/>
      <c r="J8" s="165"/>
      <c r="K8" s="165"/>
      <c r="L8" s="165"/>
      <c r="M8" s="165"/>
      <c r="N8" s="165"/>
      <c r="O8" s="165"/>
      <c r="P8" s="165"/>
      <c r="Q8" s="165"/>
      <c r="R8" s="165"/>
      <c r="S8" s="165"/>
      <c r="T8" s="165"/>
      <c r="U8" s="165"/>
      <c r="V8" s="165"/>
      <c r="W8" s="165"/>
      <c r="X8" s="165"/>
      <c r="Y8" s="87"/>
      <c r="Z8" s="87"/>
      <c r="AA8" s="87"/>
      <c r="AB8" s="87"/>
      <c r="AC8" s="87"/>
      <c r="AD8" s="87"/>
      <c r="AE8" s="153"/>
    </row>
    <row r="9" spans="1:43" s="2" customFormat="1" ht="29.25" customHeight="1" thickTop="1" thickBot="1">
      <c r="A9" s="151"/>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42" t="str">
        <f>'PANEL DE CONTROL DISTRITAL'!H8</f>
        <v>Nominativo</v>
      </c>
      <c r="I9" s="31" t="str">
        <f>'150151'!I9</f>
        <v>2023-37</v>
      </c>
      <c r="J9" s="31" t="str">
        <f>'150151'!J9</f>
        <v>2023-38</v>
      </c>
      <c r="K9" s="31" t="str">
        <f>'150151'!K9</f>
        <v>2023-39</v>
      </c>
      <c r="L9" s="31" t="str">
        <f>'150151'!L9</f>
        <v>2023-40</v>
      </c>
      <c r="M9" s="31" t="str">
        <f>'150151'!M9</f>
        <v>2023-41</v>
      </c>
      <c r="N9" s="31" t="str">
        <f>'150151'!N9</f>
        <v>2023-42</v>
      </c>
      <c r="O9" s="31" t="str">
        <f>'150151'!O9</f>
        <v>2023-43</v>
      </c>
      <c r="P9" s="31" t="str">
        <f>'150151'!P9</f>
        <v>2023-44</v>
      </c>
      <c r="Q9" s="31" t="str">
        <f>'150151'!Q9</f>
        <v>2023-45</v>
      </c>
      <c r="R9" s="31" t="str">
        <f>'150151'!R9</f>
        <v>2023-46</v>
      </c>
      <c r="S9" s="31" t="str">
        <f>'150151'!S9</f>
        <v>2023-47</v>
      </c>
      <c r="T9" s="31" t="str">
        <f>'150151'!T9</f>
        <v>2023-48</v>
      </c>
      <c r="U9" s="31" t="str">
        <f>'150151'!U9</f>
        <v>2023-49</v>
      </c>
      <c r="V9" s="31" t="str">
        <f>'150151'!V9</f>
        <v>2023-50</v>
      </c>
      <c r="W9" s="31" t="str">
        <f>'150151'!W9</f>
        <v>2023-51</v>
      </c>
      <c r="X9" s="31" t="str">
        <f>'150151'!X9</f>
        <v>2023-52</v>
      </c>
      <c r="Y9" s="31" t="s">
        <v>110</v>
      </c>
      <c r="Z9" s="31" t="s">
        <v>111</v>
      </c>
      <c r="AA9" s="31" t="s">
        <v>112</v>
      </c>
      <c r="AB9" s="31" t="s">
        <v>113</v>
      </c>
      <c r="AC9" s="31" t="s">
        <v>114</v>
      </c>
      <c r="AD9" s="31" t="s">
        <v>115</v>
      </c>
      <c r="AE9" s="153"/>
    </row>
    <row r="10" spans="1:43" s="2" customFormat="1" ht="50.1" customHeight="1" thickTop="1" thickBot="1">
      <c r="A10" s="167">
        <f>'PANEL DE CONTROL DISTRITAL'!A9</f>
        <v>1</v>
      </c>
      <c r="B10" s="169" t="str">
        <f>'PANEL DE CONTROL DISTRITAL'!B9</f>
        <v>ENTREVISTA</v>
      </c>
      <c r="C10" s="166" t="str">
        <f>'PANEL DE CONTROL DISTRITAL'!C9</f>
        <v xml:space="preserve"> Auxiliar de Atención Ciudadana</v>
      </c>
      <c r="D10" s="170" t="str">
        <f>'PANEL DE CONTROL DISTRITAL'!D9</f>
        <v>Efectividad de la entrevista =</v>
      </c>
      <c r="E10" s="166" t="str">
        <f>'PANEL DE CONTROL DISTRITAL'!E9</f>
        <v>(Número de trámites aplicados / (Número de fichas requisitadas - Notificaciones de improcedencia de trámite)) x 100</v>
      </c>
      <c r="F10" s="171" t="str">
        <f>'PANEL DE CONTROL DISTRITAL'!F9</f>
        <v>Semanal (remesa)</v>
      </c>
      <c r="G10" s="172">
        <f>'PANEL DE CONTROL DISTRITAL'!G9</f>
        <v>0.9</v>
      </c>
      <c r="H10" s="25" t="str">
        <f>'PANEL DE CONTROL DISTRITAL'!H9</f>
        <v>Número de trámites aplicados</v>
      </c>
      <c r="I10" s="23">
        <v>47</v>
      </c>
      <c r="J10" s="23">
        <v>229</v>
      </c>
      <c r="K10" s="23">
        <v>171</v>
      </c>
      <c r="L10" s="23">
        <v>215</v>
      </c>
      <c r="M10" s="23">
        <v>267</v>
      </c>
      <c r="N10" s="23">
        <v>240</v>
      </c>
      <c r="O10" s="23">
        <v>267</v>
      </c>
      <c r="P10" s="23">
        <v>250</v>
      </c>
      <c r="Q10" s="23">
        <v>284</v>
      </c>
      <c r="R10" s="23">
        <v>220</v>
      </c>
      <c r="S10" s="23">
        <v>279</v>
      </c>
      <c r="T10" s="23">
        <v>333</v>
      </c>
      <c r="U10" s="23">
        <v>347</v>
      </c>
      <c r="V10" s="23">
        <v>626</v>
      </c>
      <c r="W10" s="23">
        <v>604</v>
      </c>
      <c r="X10" s="23">
        <v>567</v>
      </c>
      <c r="Y10" s="23">
        <v>511</v>
      </c>
      <c r="Z10" s="23">
        <v>440</v>
      </c>
      <c r="AA10" s="23">
        <v>519</v>
      </c>
      <c r="AB10" s="23">
        <v>708</v>
      </c>
      <c r="AC10" s="75">
        <v>993</v>
      </c>
      <c r="AD10" s="64">
        <v>243</v>
      </c>
      <c r="AE10" s="168">
        <f>IFERROR(SUM(I10:AD10)/SUM(I11:AD11),0)</f>
        <v>1</v>
      </c>
    </row>
    <row r="11" spans="1:43" s="2" customFormat="1" ht="50.1" customHeight="1" thickTop="1" thickBot="1">
      <c r="A11" s="167"/>
      <c r="B11" s="169"/>
      <c r="C11" s="166"/>
      <c r="D11" s="170"/>
      <c r="E11" s="166"/>
      <c r="F11" s="171"/>
      <c r="G11" s="172"/>
      <c r="H11" s="25" t="str">
        <f>'PANEL DE CONTROL DISTRITAL'!H10</f>
        <v>Número de fichas requisitadas - Notificaciones de improcedencia de trámite</v>
      </c>
      <c r="I11" s="43">
        <v>47</v>
      </c>
      <c r="J11" s="43">
        <v>229</v>
      </c>
      <c r="K11" s="43">
        <v>171</v>
      </c>
      <c r="L11" s="43">
        <v>215</v>
      </c>
      <c r="M11" s="43">
        <v>267</v>
      </c>
      <c r="N11" s="43">
        <v>240</v>
      </c>
      <c r="O11" s="43">
        <v>267</v>
      </c>
      <c r="P11" s="43">
        <v>250</v>
      </c>
      <c r="Q11" s="43">
        <v>284</v>
      </c>
      <c r="R11" s="43">
        <v>220</v>
      </c>
      <c r="S11" s="43">
        <v>279</v>
      </c>
      <c r="T11" s="43">
        <v>333</v>
      </c>
      <c r="U11" s="43">
        <v>347</v>
      </c>
      <c r="V11" s="43">
        <v>626</v>
      </c>
      <c r="W11" s="43">
        <v>604</v>
      </c>
      <c r="X11" s="43">
        <v>567</v>
      </c>
      <c r="Y11" s="43">
        <v>511</v>
      </c>
      <c r="Z11" s="43">
        <v>440</v>
      </c>
      <c r="AA11" s="43">
        <v>519</v>
      </c>
      <c r="AB11" s="43">
        <v>708</v>
      </c>
      <c r="AC11" s="43">
        <v>993</v>
      </c>
      <c r="AD11" s="43">
        <v>243</v>
      </c>
      <c r="AE11" s="168"/>
    </row>
    <row r="12" spans="1:43" s="45" customFormat="1" ht="8.1" customHeight="1" thickTop="1" thickBot="1">
      <c r="A12" s="167"/>
      <c r="B12" s="167"/>
      <c r="C12" s="167"/>
      <c r="D12" s="167"/>
      <c r="E12" s="167"/>
      <c r="F12" s="167"/>
      <c r="G12" s="167"/>
      <c r="H12" s="167"/>
      <c r="I12" s="167"/>
      <c r="J12" s="167"/>
      <c r="K12" s="167"/>
      <c r="L12" s="167"/>
      <c r="M12" s="167"/>
      <c r="N12" s="167"/>
      <c r="O12" s="167"/>
      <c r="P12" s="167"/>
      <c r="Q12" s="167"/>
      <c r="R12" s="167"/>
      <c r="S12" s="167"/>
      <c r="T12" s="167"/>
      <c r="U12" s="167"/>
      <c r="V12" s="167"/>
      <c r="W12" s="167"/>
      <c r="X12" s="167"/>
      <c r="Y12" s="167"/>
      <c r="Z12" s="167"/>
      <c r="AA12" s="167"/>
      <c r="AB12" s="167"/>
      <c r="AC12" s="167"/>
      <c r="AD12" s="167"/>
      <c r="AE12" s="167"/>
      <c r="AF12" s="44"/>
      <c r="AG12" s="44"/>
      <c r="AH12" s="44"/>
      <c r="AI12" s="44"/>
      <c r="AJ12" s="44"/>
      <c r="AK12" s="44"/>
      <c r="AL12" s="44"/>
      <c r="AM12" s="44"/>
      <c r="AN12" s="44"/>
      <c r="AO12" s="44"/>
      <c r="AP12" s="44"/>
      <c r="AQ12" s="44"/>
    </row>
    <row r="13" spans="1:43" s="3" customFormat="1" ht="50.1" customHeight="1" thickTop="1" thickBot="1">
      <c r="A13" s="167">
        <f>'PANEL DE CONTROL DISTRITAL'!A12</f>
        <v>2</v>
      </c>
      <c r="B13" s="169" t="str">
        <f>'PANEL DE CONTROL DISTRITAL'!B12</f>
        <v>TRÁMITE</v>
      </c>
      <c r="C13" s="166" t="str">
        <f>'PANEL DE CONTROL DISTRITAL'!C12</f>
        <v>Operador de Equipo Tecnológico</v>
      </c>
      <c r="D13" s="170" t="str">
        <f>'PANEL DE CONTROL DISTRITAL'!D12</f>
        <v>Trámites exitosos efectivos=</v>
      </c>
      <c r="E13" s="166" t="str">
        <f>'PANEL DE CONTROL DISTRITAL'!E12</f>
        <v>(Número de trámites exitosos / Número de trámites aplicados) x 100</v>
      </c>
      <c r="F13" s="171" t="str">
        <f>'PANEL DE CONTROL DISTRITAL'!F12</f>
        <v>Semanal (remesa)</v>
      </c>
      <c r="G13" s="172">
        <f>'PANEL DE CONTROL DISTRITAL'!G12</f>
        <v>0.9</v>
      </c>
      <c r="H13" s="25" t="str">
        <f>'PANEL DE CONTROL DISTRITAL'!H12</f>
        <v>Número de trámites exitosos</v>
      </c>
      <c r="I13" s="23">
        <v>47</v>
      </c>
      <c r="J13" s="23">
        <v>229</v>
      </c>
      <c r="K13" s="23">
        <v>171</v>
      </c>
      <c r="L13" s="23">
        <v>214</v>
      </c>
      <c r="M13" s="23">
        <v>265</v>
      </c>
      <c r="N13" s="23">
        <v>240</v>
      </c>
      <c r="O13" s="23">
        <v>267</v>
      </c>
      <c r="P13" s="23">
        <v>250</v>
      </c>
      <c r="Q13" s="23">
        <v>282</v>
      </c>
      <c r="R13" s="23">
        <v>219</v>
      </c>
      <c r="S13" s="23">
        <v>278</v>
      </c>
      <c r="T13" s="23">
        <v>333</v>
      </c>
      <c r="U13" s="23">
        <v>346</v>
      </c>
      <c r="V13" s="23">
        <v>625</v>
      </c>
      <c r="W13" s="23">
        <v>600</v>
      </c>
      <c r="X13" s="23">
        <v>566</v>
      </c>
      <c r="Y13" s="23">
        <v>510</v>
      </c>
      <c r="Z13" s="23">
        <v>438</v>
      </c>
      <c r="AA13" s="23">
        <v>519</v>
      </c>
      <c r="AB13" s="23">
        <v>705</v>
      </c>
      <c r="AC13" s="75">
        <v>988</v>
      </c>
      <c r="AD13" s="64">
        <v>243</v>
      </c>
      <c r="AE13" s="168">
        <f>IFERROR(SUM(I13:AD13)/SUM(I14:AD14),0)</f>
        <v>0.99700956937799046</v>
      </c>
    </row>
    <row r="14" spans="1:43" s="3" customFormat="1" ht="50.1" customHeight="1" thickTop="1" thickBot="1">
      <c r="A14" s="167"/>
      <c r="B14" s="169"/>
      <c r="C14" s="166"/>
      <c r="D14" s="170"/>
      <c r="E14" s="166"/>
      <c r="F14" s="171"/>
      <c r="G14" s="172"/>
      <c r="H14" s="25" t="str">
        <f>'PANEL DE CONTROL DISTRITAL'!H13</f>
        <v>Número de trámites aplicados</v>
      </c>
      <c r="I14" s="43">
        <v>47</v>
      </c>
      <c r="J14" s="43">
        <v>229</v>
      </c>
      <c r="K14" s="43">
        <v>171</v>
      </c>
      <c r="L14" s="43">
        <v>215</v>
      </c>
      <c r="M14" s="43">
        <v>267</v>
      </c>
      <c r="N14" s="43">
        <v>240</v>
      </c>
      <c r="O14" s="43">
        <v>267</v>
      </c>
      <c r="P14" s="43">
        <v>250</v>
      </c>
      <c r="Q14" s="43">
        <v>284</v>
      </c>
      <c r="R14" s="43">
        <v>220</v>
      </c>
      <c r="S14" s="43">
        <v>279</v>
      </c>
      <c r="T14" s="43">
        <v>333</v>
      </c>
      <c r="U14" s="43">
        <v>347</v>
      </c>
      <c r="V14" s="43">
        <v>626</v>
      </c>
      <c r="W14" s="43">
        <v>604</v>
      </c>
      <c r="X14" s="43">
        <v>567</v>
      </c>
      <c r="Y14" s="43">
        <v>511</v>
      </c>
      <c r="Z14" s="43">
        <v>440</v>
      </c>
      <c r="AA14" s="43">
        <v>519</v>
      </c>
      <c r="AB14" s="43">
        <v>708</v>
      </c>
      <c r="AC14" s="43">
        <v>993</v>
      </c>
      <c r="AD14" s="43">
        <v>243</v>
      </c>
      <c r="AE14" s="168"/>
    </row>
    <row r="15" spans="1:43" s="45" customFormat="1" ht="8.1" customHeight="1" thickTop="1" thickBot="1">
      <c r="A15" s="167"/>
      <c r="B15" s="167"/>
      <c r="C15" s="167"/>
      <c r="D15" s="167"/>
      <c r="E15" s="167"/>
      <c r="F15" s="167"/>
      <c r="G15" s="167"/>
      <c r="H15" s="167"/>
      <c r="I15" s="167"/>
      <c r="J15" s="167"/>
      <c r="K15" s="167"/>
      <c r="L15" s="167"/>
      <c r="M15" s="167"/>
      <c r="N15" s="167"/>
      <c r="O15" s="167"/>
      <c r="P15" s="167"/>
      <c r="Q15" s="167"/>
      <c r="R15" s="167"/>
      <c r="S15" s="167"/>
      <c r="T15" s="167"/>
      <c r="U15" s="167"/>
      <c r="V15" s="167"/>
      <c r="W15" s="167"/>
      <c r="X15" s="167"/>
      <c r="Y15" s="167"/>
      <c r="Z15" s="167"/>
      <c r="AA15" s="167"/>
      <c r="AB15" s="167"/>
      <c r="AC15" s="167"/>
      <c r="AD15" s="167"/>
      <c r="AE15" s="167"/>
      <c r="AF15" s="44"/>
      <c r="AG15" s="44"/>
      <c r="AH15" s="44"/>
      <c r="AI15" s="44"/>
      <c r="AJ15" s="44"/>
      <c r="AK15" s="44"/>
      <c r="AL15" s="44"/>
      <c r="AM15" s="44"/>
      <c r="AN15" s="44"/>
      <c r="AO15" s="44"/>
      <c r="AP15" s="44"/>
      <c r="AQ15" s="44"/>
    </row>
    <row r="16" spans="1:43" s="3" customFormat="1" ht="50.1" customHeight="1" thickTop="1" thickBot="1">
      <c r="A16" s="167">
        <f>'PANEL DE CONTROL DISTRITAL'!A15</f>
        <v>3</v>
      </c>
      <c r="B16" s="169" t="str">
        <f>'PANEL DE CONTROL DISTRITAL'!B15</f>
        <v>TRANSFERENCIA</v>
      </c>
      <c r="C16" s="166" t="str">
        <f>'PANEL DE CONTROL DISTRITAL'!C15</f>
        <v>Responsable de Módulo</v>
      </c>
      <c r="D16" s="170" t="str">
        <f>'PANEL DE CONTROL DISTRITAL'!D15</f>
        <v xml:space="preserve">Transacciones exitosas = </v>
      </c>
      <c r="E16" s="166" t="str">
        <f>'PANEL DE CONTROL DISTRITAL'!E15</f>
        <v>(Número de Archivos de Transacción aceptados /Total de Archivos de Transacción procesados) x100</v>
      </c>
      <c r="F16" s="171" t="str">
        <f>'PANEL DE CONTROL DISTRITAL'!F15</f>
        <v>Semanal (remesa)</v>
      </c>
      <c r="G16" s="172">
        <f>'PANEL DE CONTROL DISTRITAL'!G15</f>
        <v>0.9</v>
      </c>
      <c r="H16" s="25" t="str">
        <f>'PANEL DE CONTROL DISTRITAL'!H15</f>
        <v>Número de Archivos de Transacción aceptados</v>
      </c>
      <c r="I16" s="23">
        <v>47</v>
      </c>
      <c r="J16" s="23">
        <v>229</v>
      </c>
      <c r="K16" s="23">
        <v>171</v>
      </c>
      <c r="L16" s="23">
        <v>215</v>
      </c>
      <c r="M16" s="23">
        <v>267</v>
      </c>
      <c r="N16" s="23">
        <v>240</v>
      </c>
      <c r="O16" s="23">
        <v>267</v>
      </c>
      <c r="P16" s="23">
        <v>250</v>
      </c>
      <c r="Q16" s="23">
        <v>284</v>
      </c>
      <c r="R16" s="23">
        <v>220</v>
      </c>
      <c r="S16" s="23">
        <v>279</v>
      </c>
      <c r="T16" s="23">
        <v>333</v>
      </c>
      <c r="U16" s="23">
        <v>347</v>
      </c>
      <c r="V16" s="23">
        <v>626</v>
      </c>
      <c r="W16" s="23">
        <v>604</v>
      </c>
      <c r="X16" s="23">
        <v>567</v>
      </c>
      <c r="Y16" s="23">
        <v>511</v>
      </c>
      <c r="Z16" s="23">
        <v>440</v>
      </c>
      <c r="AA16" s="23">
        <v>519</v>
      </c>
      <c r="AB16" s="23">
        <v>708</v>
      </c>
      <c r="AC16" s="75">
        <v>993</v>
      </c>
      <c r="AD16" s="64">
        <v>243</v>
      </c>
      <c r="AE16" s="168">
        <f>IFERROR(SUM(I16:AD16)/SUM(I17:AD17),0)</f>
        <v>1</v>
      </c>
    </row>
    <row r="17" spans="1:43" s="3" customFormat="1" ht="50.1" customHeight="1" thickTop="1" thickBot="1">
      <c r="A17" s="167"/>
      <c r="B17" s="169"/>
      <c r="C17" s="166"/>
      <c r="D17" s="170"/>
      <c r="E17" s="166"/>
      <c r="F17" s="171"/>
      <c r="G17" s="172"/>
      <c r="H17" s="25" t="str">
        <f>'PANEL DE CONTROL DISTRITAL'!H16</f>
        <v>Total de Archivos de Transacción procesados</v>
      </c>
      <c r="I17" s="43">
        <v>47</v>
      </c>
      <c r="J17" s="43">
        <v>229</v>
      </c>
      <c r="K17" s="43">
        <v>171</v>
      </c>
      <c r="L17" s="43">
        <v>215</v>
      </c>
      <c r="M17" s="43">
        <v>267</v>
      </c>
      <c r="N17" s="43">
        <v>240</v>
      </c>
      <c r="O17" s="43">
        <v>267</v>
      </c>
      <c r="P17" s="43">
        <v>250</v>
      </c>
      <c r="Q17" s="43">
        <v>284</v>
      </c>
      <c r="R17" s="43">
        <v>220</v>
      </c>
      <c r="S17" s="43">
        <v>279</v>
      </c>
      <c r="T17" s="43">
        <v>333</v>
      </c>
      <c r="U17" s="43">
        <v>347</v>
      </c>
      <c r="V17" s="43">
        <v>626</v>
      </c>
      <c r="W17" s="43">
        <v>604</v>
      </c>
      <c r="X17" s="43">
        <v>567</v>
      </c>
      <c r="Y17" s="43">
        <v>511</v>
      </c>
      <c r="Z17" s="43">
        <v>440</v>
      </c>
      <c r="AA17" s="43">
        <v>519</v>
      </c>
      <c r="AB17" s="43">
        <v>708</v>
      </c>
      <c r="AC17" s="43">
        <v>993</v>
      </c>
      <c r="AD17" s="43">
        <v>243</v>
      </c>
      <c r="AE17" s="168"/>
    </row>
    <row r="18" spans="1:43" s="45" customFormat="1" ht="8.1" customHeight="1" thickTop="1" thickBot="1">
      <c r="A18" s="167"/>
      <c r="B18" s="167"/>
      <c r="C18" s="167"/>
      <c r="D18" s="167"/>
      <c r="E18" s="167"/>
      <c r="F18" s="167"/>
      <c r="G18" s="167"/>
      <c r="H18" s="167"/>
      <c r="I18" s="167"/>
      <c r="J18" s="167"/>
      <c r="K18" s="167"/>
      <c r="L18" s="167"/>
      <c r="M18" s="167"/>
      <c r="N18" s="167"/>
      <c r="O18" s="167"/>
      <c r="P18" s="167"/>
      <c r="Q18" s="167"/>
      <c r="R18" s="167"/>
      <c r="S18" s="167"/>
      <c r="T18" s="167"/>
      <c r="U18" s="167"/>
      <c r="V18" s="167"/>
      <c r="W18" s="167"/>
      <c r="X18" s="167"/>
      <c r="Y18" s="167"/>
      <c r="Z18" s="167"/>
      <c r="AA18" s="167"/>
      <c r="AB18" s="167"/>
      <c r="AC18" s="167"/>
      <c r="AD18" s="167"/>
      <c r="AE18" s="167"/>
      <c r="AF18" s="44"/>
      <c r="AG18" s="44"/>
      <c r="AH18" s="44"/>
      <c r="AI18" s="44"/>
      <c r="AJ18" s="44"/>
      <c r="AK18" s="44"/>
      <c r="AL18" s="44"/>
      <c r="AM18" s="44"/>
      <c r="AN18" s="44"/>
      <c r="AO18" s="44"/>
      <c r="AP18" s="44"/>
      <c r="AQ18" s="44"/>
    </row>
    <row r="19" spans="1:43" s="3" customFormat="1" ht="50.1" customHeight="1" thickTop="1" thickBot="1">
      <c r="A19" s="167">
        <f>'PANEL DE CONTROL DISTRITAL'!A18</f>
        <v>4</v>
      </c>
      <c r="B19" s="169" t="str">
        <f>'PANEL DE CONTROL DISTRITAL'!B18</f>
        <v>CONCILIACIÓN</v>
      </c>
      <c r="C19" s="166" t="str">
        <f>'PANEL DE CONTROL DISTRITAL'!C18</f>
        <v>Responsable de Módulo</v>
      </c>
      <c r="D19" s="170" t="str">
        <f>'PANEL DE CONTROL DISTRITAL'!D18</f>
        <v xml:space="preserve">Credenciales disponibles para entrega = </v>
      </c>
      <c r="E19" s="166" t="str">
        <f>'PANEL DE CONTROL DISTRITAL'!E18</f>
        <v>((Credenciales recibidas - Credenciales inconsistentes) / Credenciales recibidas) x 100</v>
      </c>
      <c r="F19" s="171" t="str">
        <f>'PANEL DE CONTROL DISTRITAL'!F18</f>
        <v>Semanal (remesa)</v>
      </c>
      <c r="G19" s="172">
        <f>'PANEL DE CONTROL DISTRITAL'!G18</f>
        <v>0.9</v>
      </c>
      <c r="H19" s="25" t="str">
        <f>'PANEL DE CONTROL DISTRITAL'!H18</f>
        <v xml:space="preserve">Credenciales Recibidas - Credenciales inconsistentes </v>
      </c>
      <c r="I19" s="23">
        <v>102</v>
      </c>
      <c r="J19" s="23">
        <v>213</v>
      </c>
      <c r="K19" s="23">
        <v>127</v>
      </c>
      <c r="L19" s="23">
        <v>234</v>
      </c>
      <c r="M19" s="23">
        <v>251</v>
      </c>
      <c r="N19" s="23">
        <v>270</v>
      </c>
      <c r="O19" s="23">
        <v>259</v>
      </c>
      <c r="P19" s="23">
        <v>214</v>
      </c>
      <c r="Q19" s="23">
        <v>302</v>
      </c>
      <c r="R19" s="23">
        <v>273</v>
      </c>
      <c r="S19" s="23">
        <v>236</v>
      </c>
      <c r="T19" s="23">
        <v>275</v>
      </c>
      <c r="U19" s="23">
        <v>272</v>
      </c>
      <c r="V19" s="23">
        <v>208</v>
      </c>
      <c r="W19" s="23">
        <v>796</v>
      </c>
      <c r="X19" s="23">
        <v>399</v>
      </c>
      <c r="Y19" s="23">
        <v>886</v>
      </c>
      <c r="Z19" s="23">
        <v>134</v>
      </c>
      <c r="AA19" s="23">
        <v>238</v>
      </c>
      <c r="AB19" s="23">
        <v>691</v>
      </c>
      <c r="AC19" s="75">
        <v>939</v>
      </c>
      <c r="AD19" s="64">
        <v>0</v>
      </c>
      <c r="AE19" s="168">
        <f>IFERROR(SUM(I19:AD19)/SUM(I20:AD20),0)</f>
        <v>1</v>
      </c>
    </row>
    <row r="20" spans="1:43" s="3" customFormat="1" ht="50.1" customHeight="1" thickTop="1" thickBot="1">
      <c r="A20" s="167"/>
      <c r="B20" s="169"/>
      <c r="C20" s="166"/>
      <c r="D20" s="170"/>
      <c r="E20" s="166"/>
      <c r="F20" s="171"/>
      <c r="G20" s="172"/>
      <c r="H20" s="25" t="str">
        <f>'PANEL DE CONTROL DISTRITAL'!H19</f>
        <v>Credenciales recibidas</v>
      </c>
      <c r="I20" s="43">
        <v>102</v>
      </c>
      <c r="J20" s="43">
        <v>213</v>
      </c>
      <c r="K20" s="43">
        <v>127</v>
      </c>
      <c r="L20" s="43">
        <v>234</v>
      </c>
      <c r="M20" s="43">
        <v>251</v>
      </c>
      <c r="N20" s="43">
        <v>270</v>
      </c>
      <c r="O20" s="43">
        <v>259</v>
      </c>
      <c r="P20" s="43">
        <v>214</v>
      </c>
      <c r="Q20" s="43">
        <v>302</v>
      </c>
      <c r="R20" s="43">
        <v>273</v>
      </c>
      <c r="S20" s="43">
        <v>236</v>
      </c>
      <c r="T20" s="43">
        <v>275</v>
      </c>
      <c r="U20" s="43">
        <v>272</v>
      </c>
      <c r="V20" s="43">
        <v>208</v>
      </c>
      <c r="W20" s="43">
        <v>796</v>
      </c>
      <c r="X20" s="43">
        <v>399</v>
      </c>
      <c r="Y20" s="43">
        <v>886</v>
      </c>
      <c r="Z20" s="43">
        <v>134</v>
      </c>
      <c r="AA20" s="43">
        <v>238</v>
      </c>
      <c r="AB20" s="43">
        <v>691</v>
      </c>
      <c r="AC20" s="43">
        <v>939</v>
      </c>
      <c r="AD20" s="43">
        <v>0</v>
      </c>
      <c r="AE20" s="168"/>
    </row>
    <row r="21" spans="1:43" s="45" customFormat="1" ht="8.1" customHeight="1" thickTop="1" thickBot="1">
      <c r="A21" s="46"/>
      <c r="B21" s="47"/>
      <c r="C21" s="48"/>
      <c r="D21" s="49"/>
      <c r="E21" s="48"/>
      <c r="F21" s="50"/>
      <c r="G21" s="51"/>
      <c r="H21" s="52"/>
      <c r="I21" s="53"/>
      <c r="J21" s="53"/>
      <c r="K21" s="53"/>
      <c r="L21" s="53"/>
      <c r="M21" s="53"/>
      <c r="N21" s="53"/>
      <c r="O21" s="53"/>
      <c r="P21" s="53"/>
      <c r="Q21" s="53"/>
      <c r="R21" s="53"/>
      <c r="S21" s="53"/>
      <c r="T21" s="53"/>
      <c r="U21" s="53"/>
      <c r="V21" s="53"/>
      <c r="W21" s="53"/>
      <c r="X21" s="53"/>
      <c r="Y21" s="53"/>
      <c r="Z21" s="53"/>
      <c r="AA21" s="53"/>
      <c r="AB21" s="53"/>
      <c r="AC21" s="53"/>
      <c r="AD21" s="53"/>
      <c r="AE21" s="54"/>
      <c r="AF21" s="44"/>
      <c r="AG21" s="44"/>
      <c r="AH21" s="44"/>
      <c r="AI21" s="44"/>
      <c r="AJ21" s="44"/>
      <c r="AK21" s="44"/>
      <c r="AL21" s="44"/>
      <c r="AM21" s="44"/>
      <c r="AN21" s="44"/>
      <c r="AO21" s="44"/>
      <c r="AP21" s="44"/>
      <c r="AQ21" s="44"/>
    </row>
    <row r="22" spans="1:43" s="3" customFormat="1" ht="50.1" customHeight="1" thickTop="1" thickBot="1">
      <c r="A22" s="167">
        <f>'PANEL DE CONTROL DISTRITAL'!A21</f>
        <v>5</v>
      </c>
      <c r="B22" s="169" t="str">
        <f>'PANEL DE CONTROL DISTRITAL'!B21</f>
        <v>CONCILIACIÓN</v>
      </c>
      <c r="C22" s="166" t="str">
        <f>'PANEL DE CONTROL DISTRITAL'!C21</f>
        <v>Responsable de Módulo</v>
      </c>
      <c r="D22" s="170" t="str">
        <f>'PANEL DE CONTROL DISTRITAL'!D21</f>
        <v xml:space="preserve">Credenciales disponibles para entrega = </v>
      </c>
      <c r="E22" s="166" t="str">
        <f>'PANEL DE CONTROL DISTRITAL'!E21</f>
        <v>(Credenciales en resguardo / Credenciales totales en SIIRFE disponibles para entrega) x 100</v>
      </c>
      <c r="F22" s="171" t="str">
        <f>'PANEL DE CONTROL DISTRITAL'!F21</f>
        <v>Semanal (remesa)</v>
      </c>
      <c r="G22" s="172">
        <f>'PANEL DE CONTROL DISTRITAL'!G21</f>
        <v>1</v>
      </c>
      <c r="H22" s="25" t="str">
        <f>'PANEL DE CONTROL DISTRITAL'!H21</f>
        <v>Credenciales en resguardo</v>
      </c>
      <c r="I22" s="23">
        <v>606</v>
      </c>
      <c r="J22" s="23">
        <v>572</v>
      </c>
      <c r="K22" s="23">
        <v>479</v>
      </c>
      <c r="L22" s="23">
        <v>494</v>
      </c>
      <c r="M22" s="23">
        <v>510</v>
      </c>
      <c r="N22" s="23">
        <v>534</v>
      </c>
      <c r="O22" s="23">
        <v>541</v>
      </c>
      <c r="P22" s="23">
        <v>542</v>
      </c>
      <c r="Q22" s="23">
        <v>581</v>
      </c>
      <c r="R22" s="23">
        <v>623</v>
      </c>
      <c r="S22" s="23">
        <v>563</v>
      </c>
      <c r="T22" s="23">
        <v>569</v>
      </c>
      <c r="U22" s="23">
        <v>509</v>
      </c>
      <c r="V22" s="23">
        <v>408</v>
      </c>
      <c r="W22" s="23">
        <v>677</v>
      </c>
      <c r="X22" s="23">
        <v>579</v>
      </c>
      <c r="Y22" s="23">
        <v>964</v>
      </c>
      <c r="Z22" s="23">
        <v>527</v>
      </c>
      <c r="AA22" s="23">
        <v>429</v>
      </c>
      <c r="AB22" s="23">
        <v>580</v>
      </c>
      <c r="AC22" s="75">
        <v>806</v>
      </c>
      <c r="AD22" s="64">
        <v>647</v>
      </c>
      <c r="AE22" s="168">
        <f>IFERROR(SUM(I22:AD22)/SUM(I23:AD23),0)</f>
        <v>1</v>
      </c>
    </row>
    <row r="23" spans="1:43" s="3" customFormat="1" ht="50.1" customHeight="1" thickTop="1" thickBot="1">
      <c r="A23" s="167"/>
      <c r="B23" s="169"/>
      <c r="C23" s="166"/>
      <c r="D23" s="170"/>
      <c r="E23" s="166"/>
      <c r="F23" s="171"/>
      <c r="G23" s="172"/>
      <c r="H23" s="25" t="str">
        <f>'PANEL DE CONTROL DISTRITAL'!H22</f>
        <v>Credenciales totales en SIIRFE disponibles para entrega</v>
      </c>
      <c r="I23" s="43">
        <v>606</v>
      </c>
      <c r="J23" s="43">
        <v>572</v>
      </c>
      <c r="K23" s="43">
        <v>479</v>
      </c>
      <c r="L23" s="43">
        <v>494</v>
      </c>
      <c r="M23" s="43">
        <v>510</v>
      </c>
      <c r="N23" s="43">
        <v>534</v>
      </c>
      <c r="O23" s="43">
        <v>541</v>
      </c>
      <c r="P23" s="43">
        <v>542</v>
      </c>
      <c r="Q23" s="43">
        <v>581</v>
      </c>
      <c r="R23" s="43">
        <v>623</v>
      </c>
      <c r="S23" s="43">
        <v>563</v>
      </c>
      <c r="T23" s="43">
        <v>569</v>
      </c>
      <c r="U23" s="43">
        <v>509</v>
      </c>
      <c r="V23" s="43">
        <v>408</v>
      </c>
      <c r="W23" s="43">
        <v>677</v>
      </c>
      <c r="X23" s="43">
        <v>579</v>
      </c>
      <c r="Y23" s="43">
        <v>964</v>
      </c>
      <c r="Z23" s="43">
        <v>527</v>
      </c>
      <c r="AA23" s="43">
        <v>429</v>
      </c>
      <c r="AB23" s="43">
        <v>580</v>
      </c>
      <c r="AC23" s="43">
        <v>806</v>
      </c>
      <c r="AD23" s="43">
        <v>647</v>
      </c>
      <c r="AE23" s="168"/>
    </row>
    <row r="24" spans="1:43" s="4" customFormat="1" ht="7.5" customHeight="1" thickTop="1" thickBot="1">
      <c r="A24" s="167"/>
      <c r="B24" s="167"/>
      <c r="C24" s="167"/>
      <c r="D24" s="167"/>
      <c r="E24" s="167"/>
      <c r="F24" s="167"/>
      <c r="G24" s="167"/>
      <c r="H24" s="167"/>
      <c r="I24" s="167"/>
      <c r="J24" s="167"/>
      <c r="K24" s="167"/>
      <c r="L24" s="167"/>
      <c r="M24" s="167"/>
      <c r="N24" s="167"/>
      <c r="O24" s="167"/>
      <c r="P24" s="167"/>
      <c r="Q24" s="167"/>
      <c r="R24" s="167"/>
      <c r="S24" s="167"/>
      <c r="T24" s="167"/>
      <c r="U24" s="167"/>
      <c r="V24" s="167"/>
      <c r="W24" s="167"/>
      <c r="X24" s="167"/>
      <c r="Y24" s="167"/>
      <c r="Z24" s="167"/>
      <c r="AA24" s="167"/>
      <c r="AB24" s="167"/>
      <c r="AC24" s="167"/>
      <c r="AD24" s="167"/>
      <c r="AE24" s="167"/>
    </row>
    <row r="25" spans="1:43" ht="50.1" customHeight="1" thickTop="1" thickBot="1">
      <c r="A25" s="167">
        <f>'PANEL DE CONTROL DISTRITAL'!A24</f>
        <v>6</v>
      </c>
      <c r="B25" s="169" t="str">
        <f>'PANEL DE CONTROL DISTRITAL'!B24</f>
        <v>ENTREGA</v>
      </c>
      <c r="C25" s="166" t="str">
        <f>'PANEL DE CONTROL DISTRITAL'!C24</f>
        <v>Operador de Equipo Tecnológico</v>
      </c>
      <c r="D25" s="170" t="str">
        <f>'PANEL DE CONTROL DISTRITAL'!D24</f>
        <v xml:space="preserve">Efectividad de entrega de CPV en MAC = </v>
      </c>
      <c r="E25" s="166" t="str">
        <f>'PANEL DE CONTROL DISTRITAL'!E24</f>
        <v>(Total de credenciales entregadas / Total de credenciales solicitadas) x 100</v>
      </c>
      <c r="F25" s="171" t="str">
        <f>'PANEL DE CONTROL DISTRITAL'!F24</f>
        <v>Semanal (remesa)</v>
      </c>
      <c r="G25" s="172">
        <f>'PANEL DE CONTROL DISTRITAL'!G24</f>
        <v>0.9</v>
      </c>
      <c r="H25" s="25" t="str">
        <f>'PANEL DE CONTROL DISTRITAL'!H24</f>
        <v xml:space="preserve">Total de credenciales entregadas </v>
      </c>
      <c r="I25" s="23">
        <v>68</v>
      </c>
      <c r="J25" s="23">
        <v>247</v>
      </c>
      <c r="K25" s="23">
        <v>216</v>
      </c>
      <c r="L25" s="23">
        <v>219</v>
      </c>
      <c r="M25" s="23">
        <v>234</v>
      </c>
      <c r="N25" s="23">
        <v>245</v>
      </c>
      <c r="O25" s="23">
        <v>252</v>
      </c>
      <c r="P25" s="23">
        <v>213</v>
      </c>
      <c r="Q25" s="23">
        <v>263</v>
      </c>
      <c r="R25" s="23">
        <v>231</v>
      </c>
      <c r="S25" s="23">
        <v>293</v>
      </c>
      <c r="T25" s="23">
        <v>269</v>
      </c>
      <c r="U25" s="23">
        <v>332</v>
      </c>
      <c r="V25" s="23">
        <v>309</v>
      </c>
      <c r="W25" s="23">
        <v>527</v>
      </c>
      <c r="X25" s="23">
        <v>496</v>
      </c>
      <c r="Y25" s="23">
        <v>501</v>
      </c>
      <c r="Z25" s="23">
        <v>571</v>
      </c>
      <c r="AA25" s="23">
        <v>336</v>
      </c>
      <c r="AB25" s="23">
        <v>540</v>
      </c>
      <c r="AC25" s="75">
        <v>709</v>
      </c>
      <c r="AD25" s="64">
        <v>159</v>
      </c>
      <c r="AE25" s="168">
        <f>IFERROR(SUM(I25:AD25)/SUM(I26:AD26),0)</f>
        <v>0.99299546765554181</v>
      </c>
    </row>
    <row r="26" spans="1:43" ht="50.1" customHeight="1" thickTop="1" thickBot="1">
      <c r="A26" s="167"/>
      <c r="B26" s="169"/>
      <c r="C26" s="166"/>
      <c r="D26" s="170"/>
      <c r="E26" s="166"/>
      <c r="F26" s="171"/>
      <c r="G26" s="172"/>
      <c r="H26" s="25" t="str">
        <f>'PANEL DE CONTROL DISTRITAL'!H25</f>
        <v xml:space="preserve"> Total de credenciales solicitadas</v>
      </c>
      <c r="I26" s="43">
        <v>69</v>
      </c>
      <c r="J26" s="43">
        <v>247</v>
      </c>
      <c r="K26" s="43">
        <v>216</v>
      </c>
      <c r="L26" s="43">
        <v>219</v>
      </c>
      <c r="M26" s="43">
        <v>235</v>
      </c>
      <c r="N26" s="43">
        <v>250</v>
      </c>
      <c r="O26" s="43">
        <v>260</v>
      </c>
      <c r="P26" s="43">
        <v>218</v>
      </c>
      <c r="Q26" s="43">
        <v>263</v>
      </c>
      <c r="R26" s="43">
        <v>231</v>
      </c>
      <c r="S26" s="43">
        <v>293</v>
      </c>
      <c r="T26" s="43">
        <v>269</v>
      </c>
      <c r="U26" s="43">
        <v>333</v>
      </c>
      <c r="V26" s="43">
        <v>339</v>
      </c>
      <c r="W26" s="43">
        <v>527</v>
      </c>
      <c r="X26" s="43">
        <v>496</v>
      </c>
      <c r="Y26" s="43">
        <v>501</v>
      </c>
      <c r="Z26" s="43">
        <v>571</v>
      </c>
      <c r="AA26" s="43">
        <v>336</v>
      </c>
      <c r="AB26" s="43">
        <v>540</v>
      </c>
      <c r="AC26" s="43">
        <v>709</v>
      </c>
      <c r="AD26" s="43">
        <v>159</v>
      </c>
      <c r="AE26" s="168"/>
    </row>
    <row r="27" spans="1:43" ht="15.75" customHeight="1" thickTop="1">
      <c r="B27" s="1" t="s">
        <v>116</v>
      </c>
      <c r="H27" s="55"/>
      <c r="I27" s="56"/>
      <c r="J27" s="56"/>
      <c r="K27" s="56"/>
      <c r="L27" s="56"/>
      <c r="M27" s="56"/>
      <c r="N27" s="56"/>
      <c r="O27" s="56"/>
      <c r="P27" s="56"/>
      <c r="Q27" s="56"/>
      <c r="R27" s="56"/>
      <c r="S27" s="56"/>
      <c r="T27" s="56"/>
      <c r="U27" s="56"/>
      <c r="V27" s="56"/>
      <c r="W27" s="56"/>
      <c r="X27" s="56"/>
      <c r="Y27" s="56"/>
      <c r="Z27" s="56"/>
      <c r="AA27" s="56"/>
      <c r="AB27" s="56"/>
      <c r="AC27" s="56"/>
      <c r="AD27" s="56"/>
      <c r="AE27" s="12"/>
    </row>
    <row r="28" spans="1:43" ht="15.75" customHeight="1">
      <c r="H28" s="57"/>
    </row>
    <row r="29" spans="1:43" ht="15.75" customHeight="1">
      <c r="H29" s="57"/>
      <c r="I29" s="179" t="s">
        <v>117</v>
      </c>
      <c r="J29" s="179"/>
      <c r="K29" s="179"/>
      <c r="L29" s="179"/>
    </row>
    <row r="30" spans="1:43" ht="15.75" customHeight="1">
      <c r="H30" s="57"/>
      <c r="I30" s="26"/>
      <c r="J30" s="27" t="s">
        <v>118</v>
      </c>
      <c r="K30" s="27"/>
      <c r="L30" s="27"/>
    </row>
    <row r="31" spans="1:43" ht="39" customHeight="1">
      <c r="H31" s="57"/>
      <c r="I31" s="28"/>
      <c r="J31" s="27" t="s">
        <v>119</v>
      </c>
      <c r="K31" s="27"/>
      <c r="L31" s="27"/>
    </row>
    <row r="32" spans="1:43" ht="30" customHeight="1">
      <c r="H32" s="57"/>
      <c r="I32" s="29"/>
      <c r="J32" s="27" t="s">
        <v>120</v>
      </c>
      <c r="K32" s="27"/>
      <c r="L32" s="27"/>
    </row>
    <row r="33" spans="2:13" ht="30" customHeight="1">
      <c r="H33" s="57"/>
      <c r="I33" s="27"/>
      <c r="J33" s="27"/>
      <c r="K33" s="27"/>
      <c r="L33" s="27"/>
    </row>
    <row r="34" spans="2:13" ht="30" customHeight="1">
      <c r="B34" s="180" t="s">
        <v>121</v>
      </c>
      <c r="C34" s="180"/>
      <c r="D34" s="180"/>
      <c r="E34" s="180"/>
      <c r="F34" s="180"/>
      <c r="G34" s="180"/>
      <c r="H34" s="180"/>
      <c r="I34" s="180"/>
      <c r="J34" s="180"/>
      <c r="K34" s="180"/>
      <c r="L34" s="180"/>
      <c r="M34" s="181"/>
    </row>
    <row r="35" spans="2:13" ht="30" customHeight="1">
      <c r="B35" s="182" t="s">
        <v>122</v>
      </c>
      <c r="C35" s="182"/>
      <c r="D35" s="182"/>
      <c r="E35" s="182"/>
      <c r="F35" s="182"/>
      <c r="G35" s="183"/>
      <c r="H35" s="184" t="s">
        <v>123</v>
      </c>
      <c r="I35" s="182"/>
      <c r="J35" s="182"/>
      <c r="K35" s="182"/>
      <c r="L35" s="182"/>
      <c r="M35" s="183"/>
    </row>
    <row r="36" spans="2:13" ht="30" customHeight="1">
      <c r="B36" s="173"/>
      <c r="C36" s="174"/>
      <c r="D36" s="174"/>
      <c r="E36" s="174"/>
      <c r="F36" s="174"/>
      <c r="G36" s="175"/>
      <c r="H36" s="173"/>
      <c r="I36" s="174"/>
      <c r="J36" s="174"/>
      <c r="K36" s="174"/>
      <c r="L36" s="174"/>
      <c r="M36" s="175"/>
    </row>
    <row r="37" spans="2:13" ht="30" customHeight="1">
      <c r="B37" s="176"/>
      <c r="C37" s="177"/>
      <c r="D37" s="177"/>
      <c r="E37" s="177"/>
      <c r="F37" s="177"/>
      <c r="G37" s="178"/>
      <c r="H37" s="176"/>
      <c r="I37" s="177"/>
      <c r="J37" s="177"/>
      <c r="K37" s="177"/>
      <c r="L37" s="177"/>
      <c r="M37" s="178"/>
    </row>
    <row r="38" spans="2:13" ht="35.1" customHeight="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1">
    <mergeCell ref="AE25:AE26"/>
    <mergeCell ref="I29:L29"/>
    <mergeCell ref="B34:M34"/>
    <mergeCell ref="B35:G35"/>
    <mergeCell ref="H35:M35"/>
    <mergeCell ref="B36:G37"/>
    <mergeCell ref="H36:M37"/>
    <mergeCell ref="G22:G23"/>
    <mergeCell ref="AE22:AE23"/>
    <mergeCell ref="A24:AE24"/>
    <mergeCell ref="A25:A26"/>
    <mergeCell ref="B25:B26"/>
    <mergeCell ref="C25:C26"/>
    <mergeCell ref="D25:D26"/>
    <mergeCell ref="E25:E26"/>
    <mergeCell ref="F25:F26"/>
    <mergeCell ref="G25:G26"/>
    <mergeCell ref="A22:A23"/>
    <mergeCell ref="B22:B23"/>
    <mergeCell ref="C22:C23"/>
    <mergeCell ref="D22:D23"/>
    <mergeCell ref="E22:E23"/>
    <mergeCell ref="F22:F23"/>
    <mergeCell ref="A18:AE18"/>
    <mergeCell ref="A19:A20"/>
    <mergeCell ref="B19:B20"/>
    <mergeCell ref="C19:C20"/>
    <mergeCell ref="D19:D20"/>
    <mergeCell ref="E19:E20"/>
    <mergeCell ref="F19:F20"/>
    <mergeCell ref="G19:G20"/>
    <mergeCell ref="AE19:AE20"/>
    <mergeCell ref="A15:AE15"/>
    <mergeCell ref="A16:A17"/>
    <mergeCell ref="B16:B17"/>
    <mergeCell ref="C16:C17"/>
    <mergeCell ref="D16:D17"/>
    <mergeCell ref="E16:E17"/>
    <mergeCell ref="F16:F17"/>
    <mergeCell ref="G16:G17"/>
    <mergeCell ref="AE16:AE17"/>
    <mergeCell ref="A10:A11"/>
    <mergeCell ref="B10:B11"/>
    <mergeCell ref="C10:C11"/>
    <mergeCell ref="D10:D11"/>
    <mergeCell ref="E10:E11"/>
    <mergeCell ref="A12:AE12"/>
    <mergeCell ref="A13:A14"/>
    <mergeCell ref="B13:B14"/>
    <mergeCell ref="C13:C14"/>
    <mergeCell ref="D13:D14"/>
    <mergeCell ref="E13:E14"/>
    <mergeCell ref="F13:F14"/>
    <mergeCell ref="G13:G14"/>
    <mergeCell ref="AE13:AE14"/>
    <mergeCell ref="AE10:AE11"/>
    <mergeCell ref="F10:F11"/>
    <mergeCell ref="AE6:AE9"/>
    <mergeCell ref="B7:D7"/>
    <mergeCell ref="A1:AE1"/>
    <mergeCell ref="F2:G2"/>
    <mergeCell ref="A4:AE4"/>
    <mergeCell ref="A5:AE5"/>
    <mergeCell ref="E7:H7"/>
    <mergeCell ref="I7:X7"/>
    <mergeCell ref="B8:X8"/>
    <mergeCell ref="A6:A9"/>
    <mergeCell ref="B6:H6"/>
    <mergeCell ref="I6:X6"/>
    <mergeCell ref="X2:AE2"/>
    <mergeCell ref="G10:G11"/>
  </mergeCells>
  <conditionalFormatting sqref="I21:AD21">
    <cfRule type="colorScale" priority="655">
      <colorScale>
        <cfvo type="min"/>
        <cfvo type="percentile" val="50"/>
        <cfvo type="max"/>
        <color rgb="FFE98BD7"/>
        <color rgb="FFD5007F"/>
        <color rgb="FF950054"/>
      </colorScale>
    </cfRule>
  </conditionalFormatting>
  <conditionalFormatting sqref="AE10">
    <cfRule type="cellIs" dxfId="1020" priority="15" operator="greaterThan">
      <formula>95%</formula>
    </cfRule>
    <cfRule type="cellIs" dxfId="1019" priority="16" operator="greaterThanOrEqual">
      <formula>90%</formula>
    </cfRule>
    <cfRule type="cellIs" dxfId="1018" priority="17" operator="lessThan">
      <formula>89.99%</formula>
    </cfRule>
  </conditionalFormatting>
  <conditionalFormatting sqref="AE13">
    <cfRule type="cellIs" dxfId="1017" priority="12" operator="greaterThan">
      <formula>95%</formula>
    </cfRule>
    <cfRule type="cellIs" dxfId="1016" priority="13" operator="greaterThanOrEqual">
      <formula>90%</formula>
    </cfRule>
    <cfRule type="cellIs" dxfId="1015" priority="14" operator="lessThan">
      <formula>89.99%</formula>
    </cfRule>
  </conditionalFormatting>
  <conditionalFormatting sqref="AE16">
    <cfRule type="cellIs" dxfId="1014" priority="9" operator="greaterThan">
      <formula>95%</formula>
    </cfRule>
    <cfRule type="cellIs" dxfId="1013" priority="10" operator="greaterThanOrEqual">
      <formula>90%</formula>
    </cfRule>
    <cfRule type="cellIs" dxfId="1012" priority="11" operator="lessThan">
      <formula>89.99%</formula>
    </cfRule>
  </conditionalFormatting>
  <conditionalFormatting sqref="AE19">
    <cfRule type="cellIs" dxfId="1011" priority="6" operator="greaterThan">
      <formula>95%</formula>
    </cfRule>
    <cfRule type="cellIs" dxfId="1010" priority="7" operator="greaterThanOrEqual">
      <formula>90%</formula>
    </cfRule>
    <cfRule type="cellIs" dxfId="1009" priority="8" operator="lessThan">
      <formula>89.99%</formula>
    </cfRule>
  </conditionalFormatting>
  <conditionalFormatting sqref="AE22">
    <cfRule type="cellIs" dxfId="1008" priority="1" operator="greaterThanOrEqual">
      <formula>100%</formula>
    </cfRule>
    <cfRule type="cellIs" dxfId="1007" priority="2" operator="lessThan">
      <formula>99.99%</formula>
    </cfRule>
  </conditionalFormatting>
  <conditionalFormatting sqref="AE25">
    <cfRule type="cellIs" dxfId="1006" priority="3" operator="greaterThan">
      <formula>95%</formula>
    </cfRule>
    <cfRule type="cellIs" dxfId="1005" priority="4" operator="greaterThanOrEqual">
      <formula>90%</formula>
    </cfRule>
    <cfRule type="cellIs" dxfId="1004" priority="5" operator="lessThan">
      <formula>89.99%</formula>
    </cfRule>
  </conditionalFormatting>
  <dataValidations count="1">
    <dataValidation showDropDown="1" showInputMessage="1" showErrorMessage="1" sqref="C21 G19:G23 G10:G11 G16:G17 G13:G14 G25:G26" xr:uid="{26D46304-0DF3-4FDA-BD16-FD067C5BEFF0}"/>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C86C22-4405-407B-B3F3-29F22A5A27AB}">
  <sheetPr>
    <tabColor rgb="FFC00000"/>
  </sheetPr>
  <dimension ref="A1:AQ48"/>
  <sheetViews>
    <sheetView showGridLines="0" topLeftCell="N17" zoomScale="85" zoomScaleNormal="85" workbookViewId="0">
      <selection activeCell="I10" sqref="I10"/>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0" width="10.7109375" style="1" customWidth="1"/>
    <col min="31" max="31" width="22.7109375" style="1" customWidth="1"/>
    <col min="32" max="16384" width="11.42578125" style="1"/>
  </cols>
  <sheetData>
    <row r="1" spans="1:43" ht="40.5" customHeight="1">
      <c r="A1" s="148" t="str">
        <f>'PANEL DE CONTROL DISTRITAL'!A1:Q1</f>
        <v>INSTITUTO NACIONAL ELECTORAL
SISTEMA DE GESTIÓN DE LA CALIDAD
ESTADO DE MÉXICO</v>
      </c>
      <c r="B1" s="148"/>
      <c r="C1" s="148"/>
      <c r="D1" s="148"/>
      <c r="E1" s="148"/>
      <c r="F1" s="148"/>
      <c r="G1" s="148"/>
      <c r="H1" s="148"/>
      <c r="I1" s="148"/>
      <c r="J1" s="148"/>
      <c r="K1" s="148"/>
      <c r="L1" s="148"/>
      <c r="M1" s="148"/>
      <c r="N1" s="148"/>
      <c r="O1" s="148"/>
      <c r="P1" s="148"/>
      <c r="Q1" s="148"/>
      <c r="R1" s="148"/>
      <c r="S1" s="148"/>
      <c r="T1" s="148"/>
      <c r="U1" s="148"/>
      <c r="V1" s="148"/>
      <c r="W1" s="148"/>
      <c r="X1" s="148"/>
      <c r="Y1" s="148"/>
      <c r="Z1" s="148"/>
      <c r="AA1" s="148"/>
      <c r="AB1" s="148"/>
      <c r="AC1" s="148"/>
      <c r="AD1" s="148"/>
      <c r="AE1" s="148"/>
    </row>
    <row r="2" spans="1:43" ht="33.75" customHeight="1">
      <c r="A2" s="11"/>
      <c r="B2" s="11"/>
      <c r="C2" s="11"/>
      <c r="D2" s="9" t="s">
        <v>89</v>
      </c>
      <c r="E2" s="9">
        <v>9</v>
      </c>
      <c r="F2" s="149" t="s">
        <v>90</v>
      </c>
      <c r="G2" s="149"/>
      <c r="H2" s="20">
        <v>150953</v>
      </c>
      <c r="I2" s="19"/>
      <c r="J2" s="19"/>
      <c r="K2" s="19"/>
      <c r="L2" s="19"/>
      <c r="M2" s="19"/>
      <c r="N2" s="19"/>
      <c r="O2" s="19"/>
      <c r="P2" s="19"/>
      <c r="Q2" s="19"/>
      <c r="R2" s="19"/>
      <c r="S2" s="19"/>
      <c r="T2" s="19"/>
      <c r="U2" s="19"/>
      <c r="V2" s="19"/>
      <c r="W2" s="58"/>
      <c r="X2" s="150" t="str">
        <f>'PANEL DE CONTROL DISTRITAL'!M2</f>
        <v>Fecha de corte: 22/01/2024</v>
      </c>
      <c r="Y2" s="150"/>
      <c r="Z2" s="150"/>
      <c r="AA2" s="150"/>
      <c r="AB2" s="150"/>
      <c r="AC2" s="150"/>
      <c r="AD2" s="150"/>
      <c r="AE2" s="150"/>
      <c r="AF2" s="15"/>
    </row>
    <row r="3" spans="1:43" ht="11.25" customHeight="1">
      <c r="A3" s="11"/>
      <c r="B3" s="6"/>
      <c r="C3" s="6"/>
      <c r="D3" s="6"/>
      <c r="E3" s="6"/>
      <c r="F3" s="6"/>
      <c r="G3" s="6"/>
      <c r="H3" s="6"/>
      <c r="I3" s="6"/>
      <c r="J3" s="6"/>
      <c r="K3" s="6"/>
      <c r="L3" s="6"/>
      <c r="M3" s="6"/>
      <c r="N3" s="6"/>
      <c r="O3" s="6"/>
      <c r="P3" s="6"/>
      <c r="Q3" s="6"/>
      <c r="R3" s="6"/>
      <c r="S3" s="6"/>
      <c r="T3" s="6"/>
      <c r="U3" s="6"/>
      <c r="V3" s="6"/>
      <c r="W3" s="6"/>
      <c r="X3" s="6"/>
      <c r="Y3" s="6"/>
      <c r="Z3" s="6"/>
      <c r="AA3" s="6"/>
      <c r="AB3" s="6"/>
      <c r="AC3" s="6"/>
      <c r="AD3" s="6"/>
    </row>
    <row r="4" spans="1:43" ht="30" customHeight="1">
      <c r="A4" s="154" t="s">
        <v>91</v>
      </c>
      <c r="B4" s="155"/>
      <c r="C4" s="155"/>
      <c r="D4" s="155"/>
      <c r="E4" s="155"/>
      <c r="F4" s="155"/>
      <c r="G4" s="155"/>
      <c r="H4" s="155"/>
      <c r="I4" s="155"/>
      <c r="J4" s="155"/>
      <c r="K4" s="155"/>
      <c r="L4" s="155"/>
      <c r="M4" s="155"/>
      <c r="N4" s="155"/>
      <c r="O4" s="155"/>
      <c r="P4" s="155"/>
      <c r="Q4" s="155"/>
      <c r="R4" s="155"/>
      <c r="S4" s="155"/>
      <c r="T4" s="155"/>
      <c r="U4" s="155"/>
      <c r="V4" s="155"/>
      <c r="W4" s="155"/>
      <c r="X4" s="155"/>
      <c r="Y4" s="155"/>
      <c r="Z4" s="155"/>
      <c r="AA4" s="155"/>
      <c r="AB4" s="155"/>
      <c r="AC4" s="155"/>
      <c r="AD4" s="155"/>
      <c r="AE4" s="156"/>
      <c r="AG4" s="18"/>
    </row>
    <row r="5" spans="1:43" ht="5.25" customHeight="1">
      <c r="A5" s="157"/>
      <c r="B5" s="158"/>
      <c r="C5" s="158"/>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9"/>
    </row>
    <row r="6" spans="1:43" ht="18" customHeight="1">
      <c r="A6" s="151" t="str">
        <f>'PANEL DE CONTROL DISTRITAL'!A6</f>
        <v>Número</v>
      </c>
      <c r="B6" s="152" t="str">
        <f>'PANEL DE CONTROL DISTRITAL'!B6</f>
        <v xml:space="preserve">PROCESOS SUSTANTIVOS E INDICADORES </v>
      </c>
      <c r="C6" s="152"/>
      <c r="D6" s="152"/>
      <c r="E6" s="152"/>
      <c r="F6" s="152"/>
      <c r="G6" s="152"/>
      <c r="H6" s="152"/>
      <c r="I6" s="160" t="s">
        <v>92</v>
      </c>
      <c r="J6" s="161"/>
      <c r="K6" s="161"/>
      <c r="L6" s="161"/>
      <c r="M6" s="161"/>
      <c r="N6" s="161"/>
      <c r="O6" s="161"/>
      <c r="P6" s="161"/>
      <c r="Q6" s="161"/>
      <c r="R6" s="161"/>
      <c r="S6" s="161"/>
      <c r="T6" s="161"/>
      <c r="U6" s="161"/>
      <c r="V6" s="161"/>
      <c r="W6" s="161"/>
      <c r="X6" s="161"/>
      <c r="Y6" s="85"/>
      <c r="Z6" s="85"/>
      <c r="AA6" s="85"/>
      <c r="AB6" s="85"/>
      <c r="AC6" s="85"/>
      <c r="AD6" s="85"/>
      <c r="AE6" s="153" t="s">
        <v>93</v>
      </c>
    </row>
    <row r="7" spans="1:43" ht="17.25" customHeight="1">
      <c r="A7" s="151"/>
      <c r="B7" s="152" t="str">
        <f>'PANEL DE CONTROL DISTRITAL'!B7</f>
        <v>DESCRIPCIÓN</v>
      </c>
      <c r="C7" s="152"/>
      <c r="D7" s="152"/>
      <c r="E7" s="152" t="str">
        <f>'PANEL DE CONTROL DISTRITAL'!E7</f>
        <v>MEDICIÓN</v>
      </c>
      <c r="F7" s="152"/>
      <c r="G7" s="152"/>
      <c r="H7" s="152"/>
      <c r="I7" s="162" t="str">
        <f>'PANEL DE CONTROL DISTRITAL'!A5</f>
        <v>CAMPAÑA ANUAL INTENSA 2023</v>
      </c>
      <c r="J7" s="163"/>
      <c r="K7" s="163"/>
      <c r="L7" s="163"/>
      <c r="M7" s="163"/>
      <c r="N7" s="163"/>
      <c r="O7" s="163"/>
      <c r="P7" s="163"/>
      <c r="Q7" s="163"/>
      <c r="R7" s="163"/>
      <c r="S7" s="163"/>
      <c r="T7" s="163"/>
      <c r="U7" s="163"/>
      <c r="V7" s="163"/>
      <c r="W7" s="163"/>
      <c r="X7" s="163"/>
      <c r="Y7" s="86"/>
      <c r="Z7" s="86"/>
      <c r="AA7" s="86"/>
      <c r="AB7" s="86"/>
      <c r="AC7" s="86"/>
      <c r="AD7" s="86"/>
      <c r="AE7" s="153"/>
    </row>
    <row r="8" spans="1:43" ht="5.25" customHeight="1">
      <c r="A8" s="151"/>
      <c r="B8" s="164"/>
      <c r="C8" s="165"/>
      <c r="D8" s="165"/>
      <c r="E8" s="165"/>
      <c r="F8" s="165"/>
      <c r="G8" s="165"/>
      <c r="H8" s="165"/>
      <c r="I8" s="165"/>
      <c r="J8" s="165"/>
      <c r="K8" s="165"/>
      <c r="L8" s="165"/>
      <c r="M8" s="165"/>
      <c r="N8" s="165"/>
      <c r="O8" s="165"/>
      <c r="P8" s="165"/>
      <c r="Q8" s="165"/>
      <c r="R8" s="165"/>
      <c r="S8" s="165"/>
      <c r="T8" s="165"/>
      <c r="U8" s="165"/>
      <c r="V8" s="165"/>
      <c r="W8" s="165"/>
      <c r="X8" s="165"/>
      <c r="Y8" s="87"/>
      <c r="Z8" s="87"/>
      <c r="AA8" s="87"/>
      <c r="AB8" s="87"/>
      <c r="AC8" s="87"/>
      <c r="AD8" s="87"/>
      <c r="AE8" s="153"/>
    </row>
    <row r="9" spans="1:43" s="2" customFormat="1" ht="29.25" customHeight="1" thickTop="1" thickBot="1">
      <c r="A9" s="151"/>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42" t="str">
        <f>'PANEL DE CONTROL DISTRITAL'!H8</f>
        <v>Nominativo</v>
      </c>
      <c r="I9" s="31" t="str">
        <f>'150151'!I9</f>
        <v>2023-37</v>
      </c>
      <c r="J9" s="31" t="str">
        <f>'150151'!J9</f>
        <v>2023-38</v>
      </c>
      <c r="K9" s="31" t="str">
        <f>'150151'!K9</f>
        <v>2023-39</v>
      </c>
      <c r="L9" s="31" t="str">
        <f>'150151'!L9</f>
        <v>2023-40</v>
      </c>
      <c r="M9" s="31" t="str">
        <f>'150151'!M9</f>
        <v>2023-41</v>
      </c>
      <c r="N9" s="31" t="str">
        <f>'150151'!N9</f>
        <v>2023-42</v>
      </c>
      <c r="O9" s="31" t="str">
        <f>'150151'!O9</f>
        <v>2023-43</v>
      </c>
      <c r="P9" s="31" t="str">
        <f>'150151'!P9</f>
        <v>2023-44</v>
      </c>
      <c r="Q9" s="31" t="str">
        <f>'150151'!Q9</f>
        <v>2023-45</v>
      </c>
      <c r="R9" s="31" t="str">
        <f>'150151'!R9</f>
        <v>2023-46</v>
      </c>
      <c r="S9" s="31" t="str">
        <f>'150151'!S9</f>
        <v>2023-47</v>
      </c>
      <c r="T9" s="31" t="str">
        <f>'150151'!T9</f>
        <v>2023-48</v>
      </c>
      <c r="U9" s="31" t="str">
        <f>'150151'!U9</f>
        <v>2023-49</v>
      </c>
      <c r="V9" s="31" t="str">
        <f>'150151'!V9</f>
        <v>2023-50</v>
      </c>
      <c r="W9" s="31" t="str">
        <f>'150151'!W9</f>
        <v>2023-51</v>
      </c>
      <c r="X9" s="31" t="str">
        <f>'150151'!X9</f>
        <v>2023-52</v>
      </c>
      <c r="Y9" s="31" t="s">
        <v>110</v>
      </c>
      <c r="Z9" s="31" t="s">
        <v>111</v>
      </c>
      <c r="AA9" s="31" t="s">
        <v>112</v>
      </c>
      <c r="AB9" s="31" t="s">
        <v>113</v>
      </c>
      <c r="AC9" s="31" t="s">
        <v>114</v>
      </c>
      <c r="AD9" s="31" t="s">
        <v>115</v>
      </c>
      <c r="AE9" s="153"/>
    </row>
    <row r="10" spans="1:43" s="2" customFormat="1" ht="50.1" customHeight="1" thickTop="1" thickBot="1">
      <c r="A10" s="167">
        <f>'PANEL DE CONTROL DISTRITAL'!A9</f>
        <v>1</v>
      </c>
      <c r="B10" s="169" t="str">
        <f>'PANEL DE CONTROL DISTRITAL'!B9</f>
        <v>ENTREVISTA</v>
      </c>
      <c r="C10" s="166" t="str">
        <f>'PANEL DE CONTROL DISTRITAL'!C9</f>
        <v xml:space="preserve"> Auxiliar de Atención Ciudadana</v>
      </c>
      <c r="D10" s="170" t="str">
        <f>'PANEL DE CONTROL DISTRITAL'!D9</f>
        <v>Efectividad de la entrevista =</v>
      </c>
      <c r="E10" s="166" t="str">
        <f>'PANEL DE CONTROL DISTRITAL'!E9</f>
        <v>(Número de trámites aplicados / (Número de fichas requisitadas - Notificaciones de improcedencia de trámite)) x 100</v>
      </c>
      <c r="F10" s="171" t="str">
        <f>'PANEL DE CONTROL DISTRITAL'!F9</f>
        <v>Semanal (remesa)</v>
      </c>
      <c r="G10" s="172">
        <f>'PANEL DE CONTROL DISTRITAL'!G9</f>
        <v>0.9</v>
      </c>
      <c r="H10" s="25" t="str">
        <f>'PANEL DE CONTROL DISTRITAL'!H9</f>
        <v>Número de trámites aplicados</v>
      </c>
      <c r="I10" s="23">
        <v>37</v>
      </c>
      <c r="J10" s="23">
        <v>262</v>
      </c>
      <c r="K10" s="23">
        <v>241</v>
      </c>
      <c r="L10" s="23">
        <v>300</v>
      </c>
      <c r="M10" s="23">
        <v>316</v>
      </c>
      <c r="N10" s="23">
        <v>301</v>
      </c>
      <c r="O10" s="23">
        <v>298</v>
      </c>
      <c r="P10" s="23">
        <v>325</v>
      </c>
      <c r="Q10" s="23">
        <v>264</v>
      </c>
      <c r="R10" s="23">
        <v>231</v>
      </c>
      <c r="S10" s="23">
        <v>298</v>
      </c>
      <c r="T10" s="23">
        <v>328</v>
      </c>
      <c r="U10" s="23">
        <v>285</v>
      </c>
      <c r="V10" s="23">
        <v>485</v>
      </c>
      <c r="W10" s="23">
        <v>484</v>
      </c>
      <c r="X10" s="23">
        <v>490</v>
      </c>
      <c r="Y10" s="23">
        <v>527</v>
      </c>
      <c r="Z10" s="23">
        <v>414</v>
      </c>
      <c r="AA10" s="23">
        <v>445</v>
      </c>
      <c r="AB10" s="23">
        <v>580</v>
      </c>
      <c r="AC10" s="75">
        <v>827</v>
      </c>
      <c r="AD10" s="64">
        <v>206</v>
      </c>
      <c r="AE10" s="168">
        <f>IFERROR(SUM(I10:AD10)/SUM(I11:AD11),0)</f>
        <v>1</v>
      </c>
    </row>
    <row r="11" spans="1:43" s="2" customFormat="1" ht="50.1" customHeight="1" thickTop="1" thickBot="1">
      <c r="A11" s="167"/>
      <c r="B11" s="169"/>
      <c r="C11" s="166"/>
      <c r="D11" s="170"/>
      <c r="E11" s="166"/>
      <c r="F11" s="171"/>
      <c r="G11" s="172"/>
      <c r="H11" s="25" t="str">
        <f>'PANEL DE CONTROL DISTRITAL'!H10</f>
        <v>Número de fichas requisitadas - Notificaciones de improcedencia de trámite</v>
      </c>
      <c r="I11" s="43">
        <v>37</v>
      </c>
      <c r="J11" s="43">
        <v>262</v>
      </c>
      <c r="K11" s="43">
        <v>241</v>
      </c>
      <c r="L11" s="43">
        <v>300</v>
      </c>
      <c r="M11" s="43">
        <v>316</v>
      </c>
      <c r="N11" s="43">
        <v>301</v>
      </c>
      <c r="O11" s="43">
        <v>298</v>
      </c>
      <c r="P11" s="43">
        <v>325</v>
      </c>
      <c r="Q11" s="43">
        <v>264</v>
      </c>
      <c r="R11" s="43">
        <v>231</v>
      </c>
      <c r="S11" s="43">
        <v>298</v>
      </c>
      <c r="T11" s="43">
        <v>328</v>
      </c>
      <c r="U11" s="43">
        <v>285</v>
      </c>
      <c r="V11" s="43">
        <v>485</v>
      </c>
      <c r="W11" s="43">
        <v>484</v>
      </c>
      <c r="X11" s="43">
        <v>490</v>
      </c>
      <c r="Y11" s="43">
        <v>527</v>
      </c>
      <c r="Z11" s="43">
        <v>414</v>
      </c>
      <c r="AA11" s="43">
        <v>445</v>
      </c>
      <c r="AB11" s="43">
        <v>580</v>
      </c>
      <c r="AC11" s="43">
        <v>827</v>
      </c>
      <c r="AD11" s="43">
        <v>206</v>
      </c>
      <c r="AE11" s="168"/>
    </row>
    <row r="12" spans="1:43" s="45" customFormat="1" ht="8.1" customHeight="1" thickTop="1" thickBot="1">
      <c r="A12" s="167"/>
      <c r="B12" s="167"/>
      <c r="C12" s="167"/>
      <c r="D12" s="167"/>
      <c r="E12" s="167"/>
      <c r="F12" s="167"/>
      <c r="G12" s="167"/>
      <c r="H12" s="167"/>
      <c r="I12" s="167"/>
      <c r="J12" s="167"/>
      <c r="K12" s="167"/>
      <c r="L12" s="167"/>
      <c r="M12" s="167"/>
      <c r="N12" s="167"/>
      <c r="O12" s="167"/>
      <c r="P12" s="167"/>
      <c r="Q12" s="167"/>
      <c r="R12" s="167"/>
      <c r="S12" s="167"/>
      <c r="T12" s="167"/>
      <c r="U12" s="167"/>
      <c r="V12" s="167"/>
      <c r="W12" s="167"/>
      <c r="X12" s="167"/>
      <c r="Y12" s="167"/>
      <c r="Z12" s="167"/>
      <c r="AA12" s="167"/>
      <c r="AB12" s="167"/>
      <c r="AC12" s="167"/>
      <c r="AD12" s="167"/>
      <c r="AE12" s="167"/>
      <c r="AF12" s="44"/>
      <c r="AG12" s="44"/>
      <c r="AH12" s="44"/>
      <c r="AI12" s="44"/>
      <c r="AJ12" s="44"/>
      <c r="AK12" s="44"/>
      <c r="AL12" s="44"/>
      <c r="AM12" s="44"/>
      <c r="AN12" s="44"/>
      <c r="AO12" s="44"/>
      <c r="AP12" s="44"/>
      <c r="AQ12" s="44"/>
    </row>
    <row r="13" spans="1:43" s="3" customFormat="1" ht="50.1" customHeight="1" thickTop="1" thickBot="1">
      <c r="A13" s="167">
        <f>'PANEL DE CONTROL DISTRITAL'!A12</f>
        <v>2</v>
      </c>
      <c r="B13" s="169" t="str">
        <f>'PANEL DE CONTROL DISTRITAL'!B12</f>
        <v>TRÁMITE</v>
      </c>
      <c r="C13" s="166" t="str">
        <f>'PANEL DE CONTROL DISTRITAL'!C12</f>
        <v>Operador de Equipo Tecnológico</v>
      </c>
      <c r="D13" s="170" t="str">
        <f>'PANEL DE CONTROL DISTRITAL'!D12</f>
        <v>Trámites exitosos efectivos=</v>
      </c>
      <c r="E13" s="166" t="str">
        <f>'PANEL DE CONTROL DISTRITAL'!E12</f>
        <v>(Número de trámites exitosos / Número de trámites aplicados) x 100</v>
      </c>
      <c r="F13" s="171" t="str">
        <f>'PANEL DE CONTROL DISTRITAL'!F12</f>
        <v>Semanal (remesa)</v>
      </c>
      <c r="G13" s="172">
        <f>'PANEL DE CONTROL DISTRITAL'!G12</f>
        <v>0.9</v>
      </c>
      <c r="H13" s="25" t="str">
        <f>'PANEL DE CONTROL DISTRITAL'!H12</f>
        <v>Número de trámites exitosos</v>
      </c>
      <c r="I13" s="23">
        <v>36</v>
      </c>
      <c r="J13" s="23">
        <v>261</v>
      </c>
      <c r="K13" s="23">
        <v>241</v>
      </c>
      <c r="L13" s="23">
        <v>299</v>
      </c>
      <c r="M13" s="23">
        <v>316</v>
      </c>
      <c r="N13" s="23">
        <v>301</v>
      </c>
      <c r="O13" s="23">
        <v>297</v>
      </c>
      <c r="P13" s="23">
        <v>325</v>
      </c>
      <c r="Q13" s="23">
        <v>264</v>
      </c>
      <c r="R13" s="23">
        <v>229</v>
      </c>
      <c r="S13" s="23">
        <v>298</v>
      </c>
      <c r="T13" s="23">
        <v>328</v>
      </c>
      <c r="U13" s="23">
        <v>282</v>
      </c>
      <c r="V13" s="23">
        <v>485</v>
      </c>
      <c r="W13" s="23">
        <v>481</v>
      </c>
      <c r="X13" s="23">
        <v>490</v>
      </c>
      <c r="Y13" s="23">
        <v>527</v>
      </c>
      <c r="Z13" s="23">
        <v>413</v>
      </c>
      <c r="AA13" s="23">
        <v>442</v>
      </c>
      <c r="AB13" s="23">
        <v>577</v>
      </c>
      <c r="AC13" s="75">
        <v>821</v>
      </c>
      <c r="AD13" s="64">
        <v>205</v>
      </c>
      <c r="AE13" s="168">
        <f>IFERROR(SUM(I13:AD13)/SUM(I14:AD14),0)</f>
        <v>0.99672708962739176</v>
      </c>
    </row>
    <row r="14" spans="1:43" s="3" customFormat="1" ht="50.1" customHeight="1" thickTop="1" thickBot="1">
      <c r="A14" s="167"/>
      <c r="B14" s="169"/>
      <c r="C14" s="166"/>
      <c r="D14" s="170"/>
      <c r="E14" s="166"/>
      <c r="F14" s="171"/>
      <c r="G14" s="172"/>
      <c r="H14" s="25" t="str">
        <f>'PANEL DE CONTROL DISTRITAL'!H13</f>
        <v>Número de trámites aplicados</v>
      </c>
      <c r="I14" s="43">
        <v>37</v>
      </c>
      <c r="J14" s="43">
        <v>262</v>
      </c>
      <c r="K14" s="43">
        <v>241</v>
      </c>
      <c r="L14" s="43">
        <v>300</v>
      </c>
      <c r="M14" s="43">
        <v>316</v>
      </c>
      <c r="N14" s="43">
        <v>301</v>
      </c>
      <c r="O14" s="43">
        <v>298</v>
      </c>
      <c r="P14" s="43">
        <v>325</v>
      </c>
      <c r="Q14" s="43">
        <v>264</v>
      </c>
      <c r="R14" s="43">
        <v>231</v>
      </c>
      <c r="S14" s="43">
        <v>298</v>
      </c>
      <c r="T14" s="43">
        <v>328</v>
      </c>
      <c r="U14" s="43">
        <v>285</v>
      </c>
      <c r="V14" s="43">
        <v>485</v>
      </c>
      <c r="W14" s="43">
        <v>484</v>
      </c>
      <c r="X14" s="43">
        <v>490</v>
      </c>
      <c r="Y14" s="43">
        <v>527</v>
      </c>
      <c r="Z14" s="43">
        <v>414</v>
      </c>
      <c r="AA14" s="43">
        <v>445</v>
      </c>
      <c r="AB14" s="43">
        <v>580</v>
      </c>
      <c r="AC14" s="43">
        <v>827</v>
      </c>
      <c r="AD14" s="43">
        <v>206</v>
      </c>
      <c r="AE14" s="168"/>
    </row>
    <row r="15" spans="1:43" s="45" customFormat="1" ht="8.1" customHeight="1" thickTop="1" thickBot="1">
      <c r="A15" s="167"/>
      <c r="B15" s="167"/>
      <c r="C15" s="167"/>
      <c r="D15" s="167"/>
      <c r="E15" s="167"/>
      <c r="F15" s="167"/>
      <c r="G15" s="167"/>
      <c r="H15" s="167"/>
      <c r="I15" s="167"/>
      <c r="J15" s="167"/>
      <c r="K15" s="167"/>
      <c r="L15" s="167"/>
      <c r="M15" s="167"/>
      <c r="N15" s="167"/>
      <c r="O15" s="167"/>
      <c r="P15" s="167"/>
      <c r="Q15" s="167"/>
      <c r="R15" s="167"/>
      <c r="S15" s="167"/>
      <c r="T15" s="167"/>
      <c r="U15" s="167"/>
      <c r="V15" s="167"/>
      <c r="W15" s="167"/>
      <c r="X15" s="167"/>
      <c r="Y15" s="167"/>
      <c r="Z15" s="167"/>
      <c r="AA15" s="167"/>
      <c r="AB15" s="167"/>
      <c r="AC15" s="167"/>
      <c r="AD15" s="167"/>
      <c r="AE15" s="167"/>
      <c r="AF15" s="44"/>
      <c r="AG15" s="44"/>
      <c r="AH15" s="44"/>
      <c r="AI15" s="44"/>
      <c r="AJ15" s="44"/>
      <c r="AK15" s="44"/>
      <c r="AL15" s="44"/>
      <c r="AM15" s="44"/>
      <c r="AN15" s="44"/>
      <c r="AO15" s="44"/>
      <c r="AP15" s="44"/>
      <c r="AQ15" s="44"/>
    </row>
    <row r="16" spans="1:43" s="3" customFormat="1" ht="50.1" customHeight="1" thickTop="1" thickBot="1">
      <c r="A16" s="167">
        <f>'PANEL DE CONTROL DISTRITAL'!A15</f>
        <v>3</v>
      </c>
      <c r="B16" s="169" t="str">
        <f>'PANEL DE CONTROL DISTRITAL'!B15</f>
        <v>TRANSFERENCIA</v>
      </c>
      <c r="C16" s="166" t="str">
        <f>'PANEL DE CONTROL DISTRITAL'!C15</f>
        <v>Responsable de Módulo</v>
      </c>
      <c r="D16" s="170" t="str">
        <f>'PANEL DE CONTROL DISTRITAL'!D15</f>
        <v xml:space="preserve">Transacciones exitosas = </v>
      </c>
      <c r="E16" s="166" t="str">
        <f>'PANEL DE CONTROL DISTRITAL'!E15</f>
        <v>(Número de Archivos de Transacción aceptados /Total de Archivos de Transacción procesados) x100</v>
      </c>
      <c r="F16" s="171" t="str">
        <f>'PANEL DE CONTROL DISTRITAL'!F15</f>
        <v>Semanal (remesa)</v>
      </c>
      <c r="G16" s="172">
        <f>'PANEL DE CONTROL DISTRITAL'!G15</f>
        <v>0.9</v>
      </c>
      <c r="H16" s="25" t="str">
        <f>'PANEL DE CONTROL DISTRITAL'!H15</f>
        <v>Número de Archivos de Transacción aceptados</v>
      </c>
      <c r="I16" s="23">
        <v>37</v>
      </c>
      <c r="J16" s="23">
        <v>262</v>
      </c>
      <c r="K16" s="23">
        <v>241</v>
      </c>
      <c r="L16" s="23">
        <v>300</v>
      </c>
      <c r="M16" s="23">
        <v>316</v>
      </c>
      <c r="N16" s="23">
        <v>301</v>
      </c>
      <c r="O16" s="23">
        <v>298</v>
      </c>
      <c r="P16" s="23">
        <v>325</v>
      </c>
      <c r="Q16" s="23">
        <v>264</v>
      </c>
      <c r="R16" s="23">
        <v>231</v>
      </c>
      <c r="S16" s="23">
        <v>298</v>
      </c>
      <c r="T16" s="23">
        <v>328</v>
      </c>
      <c r="U16" s="23">
        <v>285</v>
      </c>
      <c r="V16" s="23">
        <v>485</v>
      </c>
      <c r="W16" s="23">
        <v>484</v>
      </c>
      <c r="X16" s="23">
        <v>490</v>
      </c>
      <c r="Y16" s="23">
        <v>527</v>
      </c>
      <c r="Z16" s="23">
        <v>414</v>
      </c>
      <c r="AA16" s="23">
        <v>445</v>
      </c>
      <c r="AB16" s="23">
        <v>580</v>
      </c>
      <c r="AC16" s="75">
        <v>827</v>
      </c>
      <c r="AD16" s="64">
        <v>206</v>
      </c>
      <c r="AE16" s="168">
        <f>IFERROR(SUM(I16:AD16)/SUM(I17:AD17),0)</f>
        <v>1</v>
      </c>
    </row>
    <row r="17" spans="1:43" s="3" customFormat="1" ht="50.1" customHeight="1" thickTop="1" thickBot="1">
      <c r="A17" s="167"/>
      <c r="B17" s="169"/>
      <c r="C17" s="166"/>
      <c r="D17" s="170"/>
      <c r="E17" s="166"/>
      <c r="F17" s="171"/>
      <c r="G17" s="172"/>
      <c r="H17" s="25" t="str">
        <f>'PANEL DE CONTROL DISTRITAL'!H16</f>
        <v>Total de Archivos de Transacción procesados</v>
      </c>
      <c r="I17" s="43">
        <v>37</v>
      </c>
      <c r="J17" s="43">
        <v>262</v>
      </c>
      <c r="K17" s="43">
        <v>241</v>
      </c>
      <c r="L17" s="43">
        <v>300</v>
      </c>
      <c r="M17" s="43">
        <v>316</v>
      </c>
      <c r="N17" s="43">
        <v>301</v>
      </c>
      <c r="O17" s="43">
        <v>298</v>
      </c>
      <c r="P17" s="43">
        <v>325</v>
      </c>
      <c r="Q17" s="43">
        <v>264</v>
      </c>
      <c r="R17" s="43">
        <v>231</v>
      </c>
      <c r="S17" s="43">
        <v>298</v>
      </c>
      <c r="T17" s="43">
        <v>328</v>
      </c>
      <c r="U17" s="43">
        <v>285</v>
      </c>
      <c r="V17" s="43">
        <v>485</v>
      </c>
      <c r="W17" s="43">
        <v>484</v>
      </c>
      <c r="X17" s="43">
        <v>490</v>
      </c>
      <c r="Y17" s="43">
        <v>527</v>
      </c>
      <c r="Z17" s="43">
        <v>414</v>
      </c>
      <c r="AA17" s="43">
        <v>445</v>
      </c>
      <c r="AB17" s="43">
        <v>580</v>
      </c>
      <c r="AC17" s="43">
        <v>827</v>
      </c>
      <c r="AD17" s="43">
        <v>206</v>
      </c>
      <c r="AE17" s="168"/>
    </row>
    <row r="18" spans="1:43" s="45" customFormat="1" ht="8.1" customHeight="1" thickTop="1" thickBot="1">
      <c r="A18" s="167"/>
      <c r="B18" s="167"/>
      <c r="C18" s="167"/>
      <c r="D18" s="167"/>
      <c r="E18" s="167"/>
      <c r="F18" s="167"/>
      <c r="G18" s="167"/>
      <c r="H18" s="167"/>
      <c r="I18" s="167"/>
      <c r="J18" s="167"/>
      <c r="K18" s="167"/>
      <c r="L18" s="167"/>
      <c r="M18" s="167"/>
      <c r="N18" s="167"/>
      <c r="O18" s="167"/>
      <c r="P18" s="167"/>
      <c r="Q18" s="167"/>
      <c r="R18" s="167"/>
      <c r="S18" s="167"/>
      <c r="T18" s="167"/>
      <c r="U18" s="167"/>
      <c r="V18" s="167"/>
      <c r="W18" s="167"/>
      <c r="X18" s="167"/>
      <c r="Y18" s="167"/>
      <c r="Z18" s="167"/>
      <c r="AA18" s="167"/>
      <c r="AB18" s="167"/>
      <c r="AC18" s="167"/>
      <c r="AD18" s="167"/>
      <c r="AE18" s="167"/>
      <c r="AF18" s="44"/>
      <c r="AG18" s="44"/>
      <c r="AH18" s="44"/>
      <c r="AI18" s="44"/>
      <c r="AJ18" s="44"/>
      <c r="AK18" s="44"/>
      <c r="AL18" s="44"/>
      <c r="AM18" s="44"/>
      <c r="AN18" s="44"/>
      <c r="AO18" s="44"/>
      <c r="AP18" s="44"/>
      <c r="AQ18" s="44"/>
    </row>
    <row r="19" spans="1:43" s="3" customFormat="1" ht="50.1" customHeight="1" thickTop="1" thickBot="1">
      <c r="A19" s="167">
        <f>'PANEL DE CONTROL DISTRITAL'!A18</f>
        <v>4</v>
      </c>
      <c r="B19" s="169" t="str">
        <f>'PANEL DE CONTROL DISTRITAL'!B18</f>
        <v>CONCILIACIÓN</v>
      </c>
      <c r="C19" s="166" t="str">
        <f>'PANEL DE CONTROL DISTRITAL'!C18</f>
        <v>Responsable de Módulo</v>
      </c>
      <c r="D19" s="170" t="str">
        <f>'PANEL DE CONTROL DISTRITAL'!D18</f>
        <v xml:space="preserve">Credenciales disponibles para entrega = </v>
      </c>
      <c r="E19" s="166" t="str">
        <f>'PANEL DE CONTROL DISTRITAL'!E18</f>
        <v>((Credenciales recibidas - Credenciales inconsistentes) / Credenciales recibidas) x 100</v>
      </c>
      <c r="F19" s="171" t="str">
        <f>'PANEL DE CONTROL DISTRITAL'!F18</f>
        <v>Semanal (remesa)</v>
      </c>
      <c r="G19" s="172">
        <f>'PANEL DE CONTROL DISTRITAL'!G18</f>
        <v>0.9</v>
      </c>
      <c r="H19" s="25" t="str">
        <f>'PANEL DE CONTROL DISTRITAL'!H18</f>
        <v xml:space="preserve">Credenciales Recibidas - Credenciales inconsistentes </v>
      </c>
      <c r="I19" s="23">
        <v>86</v>
      </c>
      <c r="J19" s="23">
        <v>223</v>
      </c>
      <c r="K19" s="23">
        <v>311</v>
      </c>
      <c r="L19" s="23">
        <v>268</v>
      </c>
      <c r="M19" s="23">
        <v>289</v>
      </c>
      <c r="N19" s="23">
        <v>316</v>
      </c>
      <c r="O19" s="23">
        <v>284</v>
      </c>
      <c r="P19" s="23">
        <v>241</v>
      </c>
      <c r="Q19" s="23">
        <v>369</v>
      </c>
      <c r="R19" s="23">
        <v>210</v>
      </c>
      <c r="S19" s="23">
        <v>315</v>
      </c>
      <c r="T19" s="23">
        <v>315</v>
      </c>
      <c r="U19" s="23">
        <v>310</v>
      </c>
      <c r="V19" s="23">
        <v>195</v>
      </c>
      <c r="W19" s="23">
        <v>501</v>
      </c>
      <c r="X19" s="23">
        <v>637</v>
      </c>
      <c r="Y19" s="23">
        <v>338</v>
      </c>
      <c r="Z19" s="23">
        <v>188</v>
      </c>
      <c r="AA19" s="23">
        <v>537</v>
      </c>
      <c r="AB19" s="23">
        <v>668</v>
      </c>
      <c r="AC19" s="75">
        <v>294</v>
      </c>
      <c r="AD19" s="64">
        <v>0</v>
      </c>
      <c r="AE19" s="168">
        <f>IFERROR(SUM(I19:AD19)/SUM(I20:AD20),0)</f>
        <v>1</v>
      </c>
    </row>
    <row r="20" spans="1:43" s="3" customFormat="1" ht="50.1" customHeight="1" thickTop="1" thickBot="1">
      <c r="A20" s="167"/>
      <c r="B20" s="169"/>
      <c r="C20" s="166"/>
      <c r="D20" s="170"/>
      <c r="E20" s="166"/>
      <c r="F20" s="171"/>
      <c r="G20" s="172"/>
      <c r="H20" s="25" t="str">
        <f>'PANEL DE CONTROL DISTRITAL'!H19</f>
        <v>Credenciales recibidas</v>
      </c>
      <c r="I20" s="43">
        <v>86</v>
      </c>
      <c r="J20" s="43">
        <v>223</v>
      </c>
      <c r="K20" s="43">
        <v>311</v>
      </c>
      <c r="L20" s="43">
        <v>268</v>
      </c>
      <c r="M20" s="43">
        <v>289</v>
      </c>
      <c r="N20" s="43">
        <v>316</v>
      </c>
      <c r="O20" s="43">
        <v>284</v>
      </c>
      <c r="P20" s="43">
        <v>241</v>
      </c>
      <c r="Q20" s="43">
        <v>369</v>
      </c>
      <c r="R20" s="43">
        <v>210</v>
      </c>
      <c r="S20" s="43">
        <v>315</v>
      </c>
      <c r="T20" s="43">
        <v>315</v>
      </c>
      <c r="U20" s="43">
        <v>310</v>
      </c>
      <c r="V20" s="43">
        <v>195</v>
      </c>
      <c r="W20" s="43">
        <v>501</v>
      </c>
      <c r="X20" s="43">
        <v>637</v>
      </c>
      <c r="Y20" s="43">
        <v>338</v>
      </c>
      <c r="Z20" s="43">
        <v>188</v>
      </c>
      <c r="AA20" s="43">
        <v>537</v>
      </c>
      <c r="AB20" s="43">
        <v>668</v>
      </c>
      <c r="AC20" s="43">
        <v>294</v>
      </c>
      <c r="AD20" s="43">
        <v>0</v>
      </c>
      <c r="AE20" s="168"/>
    </row>
    <row r="21" spans="1:43" s="45" customFormat="1" ht="8.1" customHeight="1" thickTop="1" thickBot="1">
      <c r="A21" s="46"/>
      <c r="B21" s="47"/>
      <c r="C21" s="48"/>
      <c r="D21" s="49"/>
      <c r="E21" s="48"/>
      <c r="F21" s="50"/>
      <c r="G21" s="51"/>
      <c r="H21" s="52"/>
      <c r="I21" s="53"/>
      <c r="J21" s="53"/>
      <c r="K21" s="53"/>
      <c r="L21" s="53"/>
      <c r="M21" s="53"/>
      <c r="N21" s="53"/>
      <c r="O21" s="53"/>
      <c r="P21" s="53"/>
      <c r="Q21" s="53"/>
      <c r="R21" s="53"/>
      <c r="S21" s="53"/>
      <c r="T21" s="53"/>
      <c r="U21" s="53"/>
      <c r="V21" s="53"/>
      <c r="W21" s="53"/>
      <c r="X21" s="53"/>
      <c r="Y21" s="53"/>
      <c r="Z21" s="53"/>
      <c r="AA21" s="53"/>
      <c r="AB21" s="53"/>
      <c r="AC21" s="53"/>
      <c r="AD21" s="53"/>
      <c r="AE21" s="54"/>
      <c r="AF21" s="44"/>
      <c r="AG21" s="44"/>
      <c r="AH21" s="44"/>
      <c r="AI21" s="44"/>
      <c r="AJ21" s="44"/>
      <c r="AK21" s="44"/>
      <c r="AL21" s="44"/>
      <c r="AM21" s="44"/>
      <c r="AN21" s="44"/>
      <c r="AO21" s="44"/>
      <c r="AP21" s="44"/>
      <c r="AQ21" s="44"/>
    </row>
    <row r="22" spans="1:43" s="3" customFormat="1" ht="50.1" customHeight="1" thickTop="1" thickBot="1">
      <c r="A22" s="167">
        <f>'PANEL DE CONTROL DISTRITAL'!A21</f>
        <v>5</v>
      </c>
      <c r="B22" s="169" t="str">
        <f>'PANEL DE CONTROL DISTRITAL'!B21</f>
        <v>CONCILIACIÓN</v>
      </c>
      <c r="C22" s="166" t="str">
        <f>'PANEL DE CONTROL DISTRITAL'!C21</f>
        <v>Responsable de Módulo</v>
      </c>
      <c r="D22" s="170" t="str">
        <f>'PANEL DE CONTROL DISTRITAL'!D21</f>
        <v xml:space="preserve">Credenciales disponibles para entrega = </v>
      </c>
      <c r="E22" s="166" t="str">
        <f>'PANEL DE CONTROL DISTRITAL'!E21</f>
        <v>(Credenciales en resguardo / Credenciales totales en SIIRFE disponibles para entrega) x 100</v>
      </c>
      <c r="F22" s="171" t="str">
        <f>'PANEL DE CONTROL DISTRITAL'!F21</f>
        <v>Semanal (remesa)</v>
      </c>
      <c r="G22" s="172">
        <f>'PANEL DE CONTROL DISTRITAL'!G21</f>
        <v>1</v>
      </c>
      <c r="H22" s="25" t="str">
        <f>'PANEL DE CONTROL DISTRITAL'!H21</f>
        <v>Credenciales en resguardo</v>
      </c>
      <c r="I22" s="23">
        <v>816</v>
      </c>
      <c r="J22" s="23">
        <v>730</v>
      </c>
      <c r="K22" s="23">
        <v>776</v>
      </c>
      <c r="L22" s="23">
        <v>754</v>
      </c>
      <c r="M22" s="23">
        <v>780</v>
      </c>
      <c r="N22" s="23">
        <v>763</v>
      </c>
      <c r="O22" s="23">
        <v>723</v>
      </c>
      <c r="P22" s="23">
        <v>656</v>
      </c>
      <c r="Q22" s="23">
        <v>752</v>
      </c>
      <c r="R22" s="23">
        <v>685</v>
      </c>
      <c r="S22" s="23">
        <v>700</v>
      </c>
      <c r="T22" s="23">
        <v>736</v>
      </c>
      <c r="U22" s="23">
        <v>769</v>
      </c>
      <c r="V22" s="23">
        <v>630</v>
      </c>
      <c r="W22" s="23">
        <v>722</v>
      </c>
      <c r="X22" s="23">
        <v>853</v>
      </c>
      <c r="Y22" s="23">
        <v>719</v>
      </c>
      <c r="Z22" s="23">
        <v>474</v>
      </c>
      <c r="AA22" s="23">
        <v>554</v>
      </c>
      <c r="AB22" s="23">
        <v>728</v>
      </c>
      <c r="AC22" s="75">
        <v>467</v>
      </c>
      <c r="AD22" s="64">
        <v>382</v>
      </c>
      <c r="AE22" s="168">
        <f>IFERROR(SUM(I22:AD22)/SUM(I23:AD23),0)</f>
        <v>1</v>
      </c>
    </row>
    <row r="23" spans="1:43" s="3" customFormat="1" ht="50.1" customHeight="1" thickTop="1" thickBot="1">
      <c r="A23" s="167"/>
      <c r="B23" s="169"/>
      <c r="C23" s="166"/>
      <c r="D23" s="170"/>
      <c r="E23" s="166"/>
      <c r="F23" s="171"/>
      <c r="G23" s="172"/>
      <c r="H23" s="25" t="str">
        <f>'PANEL DE CONTROL DISTRITAL'!H22</f>
        <v>Credenciales totales en SIIRFE disponibles para entrega</v>
      </c>
      <c r="I23" s="43">
        <v>816</v>
      </c>
      <c r="J23" s="43">
        <v>730</v>
      </c>
      <c r="K23" s="43">
        <v>776</v>
      </c>
      <c r="L23" s="43">
        <v>754</v>
      </c>
      <c r="M23" s="43">
        <v>780</v>
      </c>
      <c r="N23" s="43">
        <v>763</v>
      </c>
      <c r="O23" s="43">
        <v>723</v>
      </c>
      <c r="P23" s="43">
        <v>656</v>
      </c>
      <c r="Q23" s="43">
        <v>752</v>
      </c>
      <c r="R23" s="43">
        <v>685</v>
      </c>
      <c r="S23" s="43">
        <v>700</v>
      </c>
      <c r="T23" s="43">
        <v>736</v>
      </c>
      <c r="U23" s="43">
        <v>769</v>
      </c>
      <c r="V23" s="43">
        <v>630</v>
      </c>
      <c r="W23" s="43">
        <v>722</v>
      </c>
      <c r="X23" s="43">
        <v>853</v>
      </c>
      <c r="Y23" s="43">
        <v>719</v>
      </c>
      <c r="Z23" s="43">
        <v>474</v>
      </c>
      <c r="AA23" s="43">
        <v>554</v>
      </c>
      <c r="AB23" s="43">
        <v>728</v>
      </c>
      <c r="AC23" s="43">
        <v>467</v>
      </c>
      <c r="AD23" s="43">
        <v>382</v>
      </c>
      <c r="AE23" s="168"/>
    </row>
    <row r="24" spans="1:43" s="4" customFormat="1" ht="7.5" customHeight="1" thickTop="1" thickBot="1">
      <c r="A24" s="167"/>
      <c r="B24" s="167"/>
      <c r="C24" s="167"/>
      <c r="D24" s="167"/>
      <c r="E24" s="167"/>
      <c r="F24" s="167"/>
      <c r="G24" s="167"/>
      <c r="H24" s="167"/>
      <c r="I24" s="167"/>
      <c r="J24" s="167"/>
      <c r="K24" s="167"/>
      <c r="L24" s="167"/>
      <c r="M24" s="167"/>
      <c r="N24" s="167"/>
      <c r="O24" s="167"/>
      <c r="P24" s="167"/>
      <c r="Q24" s="167"/>
      <c r="R24" s="167"/>
      <c r="S24" s="167"/>
      <c r="T24" s="167"/>
      <c r="U24" s="167"/>
      <c r="V24" s="167"/>
      <c r="W24" s="167"/>
      <c r="X24" s="167"/>
      <c r="Y24" s="167"/>
      <c r="Z24" s="167"/>
      <c r="AA24" s="167"/>
      <c r="AB24" s="167"/>
      <c r="AC24" s="167"/>
      <c r="AD24" s="167"/>
      <c r="AE24" s="167"/>
    </row>
    <row r="25" spans="1:43" ht="50.1" customHeight="1" thickTop="1" thickBot="1">
      <c r="A25" s="167">
        <f>'PANEL DE CONTROL DISTRITAL'!A24</f>
        <v>6</v>
      </c>
      <c r="B25" s="169" t="str">
        <f>'PANEL DE CONTROL DISTRITAL'!B24</f>
        <v>ENTREGA</v>
      </c>
      <c r="C25" s="166" t="str">
        <f>'PANEL DE CONTROL DISTRITAL'!C24</f>
        <v>Operador de Equipo Tecnológico</v>
      </c>
      <c r="D25" s="170" t="str">
        <f>'PANEL DE CONTROL DISTRITAL'!D24</f>
        <v xml:space="preserve">Efectividad de entrega de CPV en MAC = </v>
      </c>
      <c r="E25" s="166" t="str">
        <f>'PANEL DE CONTROL DISTRITAL'!E24</f>
        <v>(Total de credenciales entregadas / Total de credenciales solicitadas) x 100</v>
      </c>
      <c r="F25" s="171" t="str">
        <f>'PANEL DE CONTROL DISTRITAL'!F24</f>
        <v>Semanal (remesa)</v>
      </c>
      <c r="G25" s="172">
        <f>'PANEL DE CONTROL DISTRITAL'!G24</f>
        <v>0.9</v>
      </c>
      <c r="H25" s="25" t="str">
        <f>'PANEL DE CONTROL DISTRITAL'!H24</f>
        <v xml:space="preserve">Total de credenciales entregadas </v>
      </c>
      <c r="I25" s="23">
        <v>48</v>
      </c>
      <c r="J25" s="23">
        <v>308</v>
      </c>
      <c r="K25" s="23">
        <v>257</v>
      </c>
      <c r="L25" s="23">
        <v>290</v>
      </c>
      <c r="M25" s="23">
        <v>263</v>
      </c>
      <c r="N25" s="23">
        <v>294</v>
      </c>
      <c r="O25" s="23">
        <v>324</v>
      </c>
      <c r="P25" s="23">
        <v>308</v>
      </c>
      <c r="Q25" s="23">
        <v>273</v>
      </c>
      <c r="R25" s="23">
        <v>277</v>
      </c>
      <c r="S25" s="23">
        <v>297</v>
      </c>
      <c r="T25" s="23">
        <v>277</v>
      </c>
      <c r="U25" s="23">
        <v>277</v>
      </c>
      <c r="V25" s="23">
        <v>334</v>
      </c>
      <c r="W25" s="23">
        <v>409</v>
      </c>
      <c r="X25" s="23">
        <v>502</v>
      </c>
      <c r="Y25" s="23">
        <v>472</v>
      </c>
      <c r="Z25" s="23">
        <v>433</v>
      </c>
      <c r="AA25" s="23">
        <v>457</v>
      </c>
      <c r="AB25" s="23">
        <v>494</v>
      </c>
      <c r="AC25" s="75">
        <v>551</v>
      </c>
      <c r="AD25" s="64">
        <v>85</v>
      </c>
      <c r="AE25" s="168">
        <f>IFERROR(SUM(I25:AD25)/SUM(I26:AD26),0)</f>
        <v>0.99930891499654462</v>
      </c>
    </row>
    <row r="26" spans="1:43" ht="50.1" customHeight="1" thickTop="1" thickBot="1">
      <c r="A26" s="167"/>
      <c r="B26" s="169"/>
      <c r="C26" s="166"/>
      <c r="D26" s="170"/>
      <c r="E26" s="166"/>
      <c r="F26" s="171"/>
      <c r="G26" s="172"/>
      <c r="H26" s="25" t="str">
        <f>'PANEL DE CONTROL DISTRITAL'!H25</f>
        <v xml:space="preserve"> Total de credenciales solicitadas</v>
      </c>
      <c r="I26" s="43">
        <v>48</v>
      </c>
      <c r="J26" s="43">
        <v>308</v>
      </c>
      <c r="K26" s="43">
        <v>259</v>
      </c>
      <c r="L26" s="43">
        <v>292</v>
      </c>
      <c r="M26" s="43">
        <v>263</v>
      </c>
      <c r="N26" s="43">
        <v>294</v>
      </c>
      <c r="O26" s="43">
        <v>325</v>
      </c>
      <c r="P26" s="43">
        <v>308</v>
      </c>
      <c r="Q26" s="43">
        <v>273</v>
      </c>
      <c r="R26" s="43">
        <v>277</v>
      </c>
      <c r="S26" s="43">
        <v>297</v>
      </c>
      <c r="T26" s="43">
        <v>277</v>
      </c>
      <c r="U26" s="43">
        <v>277</v>
      </c>
      <c r="V26" s="43">
        <v>334</v>
      </c>
      <c r="W26" s="43">
        <v>409</v>
      </c>
      <c r="X26" s="43">
        <v>502</v>
      </c>
      <c r="Y26" s="43">
        <v>472</v>
      </c>
      <c r="Z26" s="43">
        <v>433</v>
      </c>
      <c r="AA26" s="43">
        <v>457</v>
      </c>
      <c r="AB26" s="43">
        <v>494</v>
      </c>
      <c r="AC26" s="43">
        <v>551</v>
      </c>
      <c r="AD26" s="43">
        <v>85</v>
      </c>
      <c r="AE26" s="168"/>
    </row>
    <row r="27" spans="1:43" ht="15.75" customHeight="1" thickTop="1">
      <c r="B27" s="1" t="s">
        <v>116</v>
      </c>
      <c r="H27" s="55"/>
      <c r="I27" s="56"/>
      <c r="J27" s="56"/>
      <c r="K27" s="56"/>
      <c r="L27" s="56"/>
      <c r="M27" s="56"/>
      <c r="N27" s="56"/>
      <c r="O27" s="56"/>
      <c r="P27" s="56"/>
      <c r="Q27" s="56"/>
      <c r="R27" s="56"/>
      <c r="S27" s="56"/>
      <c r="T27" s="56"/>
      <c r="U27" s="56"/>
      <c r="V27" s="56"/>
      <c r="W27" s="56"/>
      <c r="X27" s="56"/>
      <c r="Y27" s="56"/>
      <c r="Z27" s="56"/>
      <c r="AA27" s="56"/>
      <c r="AB27" s="56"/>
      <c r="AC27" s="56"/>
      <c r="AD27" s="56"/>
      <c r="AE27" s="12"/>
    </row>
    <row r="28" spans="1:43" ht="15.75" customHeight="1">
      <c r="H28" s="57"/>
    </row>
    <row r="29" spans="1:43" ht="15.75" customHeight="1">
      <c r="H29" s="57"/>
      <c r="I29" s="179" t="s">
        <v>117</v>
      </c>
      <c r="J29" s="179"/>
      <c r="K29" s="179"/>
      <c r="L29" s="179"/>
    </row>
    <row r="30" spans="1:43" ht="15.75" customHeight="1">
      <c r="H30" s="57"/>
      <c r="I30" s="26"/>
      <c r="J30" s="27" t="s">
        <v>118</v>
      </c>
      <c r="K30" s="27"/>
      <c r="L30" s="27"/>
    </row>
    <row r="31" spans="1:43" ht="39" customHeight="1">
      <c r="H31" s="57"/>
      <c r="I31" s="28"/>
      <c r="J31" s="27" t="s">
        <v>119</v>
      </c>
      <c r="K31" s="27"/>
      <c r="L31" s="27"/>
    </row>
    <row r="32" spans="1:43" ht="30" customHeight="1">
      <c r="H32" s="57"/>
      <c r="I32" s="29"/>
      <c r="J32" s="27" t="s">
        <v>120</v>
      </c>
      <c r="K32" s="27"/>
      <c r="L32" s="27"/>
    </row>
    <row r="33" spans="2:13" ht="30" customHeight="1">
      <c r="H33" s="57"/>
      <c r="I33" s="27"/>
      <c r="J33" s="27"/>
      <c r="K33" s="27"/>
      <c r="L33" s="27"/>
    </row>
    <row r="34" spans="2:13" ht="30" customHeight="1">
      <c r="B34" s="180" t="s">
        <v>121</v>
      </c>
      <c r="C34" s="180"/>
      <c r="D34" s="180"/>
      <c r="E34" s="180"/>
      <c r="F34" s="180"/>
      <c r="G34" s="180"/>
      <c r="H34" s="180"/>
      <c r="I34" s="180"/>
      <c r="J34" s="180"/>
      <c r="K34" s="180"/>
      <c r="L34" s="180"/>
      <c r="M34" s="181"/>
    </row>
    <row r="35" spans="2:13" ht="30" customHeight="1">
      <c r="B35" s="182" t="s">
        <v>122</v>
      </c>
      <c r="C35" s="182"/>
      <c r="D35" s="182"/>
      <c r="E35" s="182"/>
      <c r="F35" s="182"/>
      <c r="G35" s="183"/>
      <c r="H35" s="184" t="s">
        <v>123</v>
      </c>
      <c r="I35" s="182"/>
      <c r="J35" s="182"/>
      <c r="K35" s="182"/>
      <c r="L35" s="182"/>
      <c r="M35" s="183"/>
    </row>
    <row r="36" spans="2:13" ht="30" customHeight="1">
      <c r="B36" s="173"/>
      <c r="C36" s="174"/>
      <c r="D36" s="174"/>
      <c r="E36" s="174"/>
      <c r="F36" s="174"/>
      <c r="G36" s="175"/>
      <c r="H36" s="173"/>
      <c r="I36" s="174"/>
      <c r="J36" s="174"/>
      <c r="K36" s="174"/>
      <c r="L36" s="174"/>
      <c r="M36" s="175"/>
    </row>
    <row r="37" spans="2:13" ht="30" customHeight="1">
      <c r="B37" s="176"/>
      <c r="C37" s="177"/>
      <c r="D37" s="177"/>
      <c r="E37" s="177"/>
      <c r="F37" s="177"/>
      <c r="G37" s="178"/>
      <c r="H37" s="176"/>
      <c r="I37" s="177"/>
      <c r="J37" s="177"/>
      <c r="K37" s="177"/>
      <c r="L37" s="177"/>
      <c r="M37" s="178"/>
    </row>
    <row r="38" spans="2:13" ht="35.1" customHeight="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1">
    <mergeCell ref="AE25:AE26"/>
    <mergeCell ref="I29:L29"/>
    <mergeCell ref="B34:M34"/>
    <mergeCell ref="B35:G35"/>
    <mergeCell ref="H35:M35"/>
    <mergeCell ref="B36:G37"/>
    <mergeCell ref="H36:M37"/>
    <mergeCell ref="G22:G23"/>
    <mergeCell ref="AE22:AE23"/>
    <mergeCell ref="A24:AE24"/>
    <mergeCell ref="A25:A26"/>
    <mergeCell ref="B25:B26"/>
    <mergeCell ref="C25:C26"/>
    <mergeCell ref="D25:D26"/>
    <mergeCell ref="E25:E26"/>
    <mergeCell ref="F25:F26"/>
    <mergeCell ref="G25:G26"/>
    <mergeCell ref="A22:A23"/>
    <mergeCell ref="B22:B23"/>
    <mergeCell ref="C22:C23"/>
    <mergeCell ref="D22:D23"/>
    <mergeCell ref="E22:E23"/>
    <mergeCell ref="F22:F23"/>
    <mergeCell ref="A18:AE18"/>
    <mergeCell ref="A19:A20"/>
    <mergeCell ref="B19:B20"/>
    <mergeCell ref="C19:C20"/>
    <mergeCell ref="D19:D20"/>
    <mergeCell ref="E19:E20"/>
    <mergeCell ref="F19:F20"/>
    <mergeCell ref="G19:G20"/>
    <mergeCell ref="AE19:AE20"/>
    <mergeCell ref="A15:AE15"/>
    <mergeCell ref="A16:A17"/>
    <mergeCell ref="B16:B17"/>
    <mergeCell ref="C16:C17"/>
    <mergeCell ref="D16:D17"/>
    <mergeCell ref="E16:E17"/>
    <mergeCell ref="F16:F17"/>
    <mergeCell ref="G16:G17"/>
    <mergeCell ref="AE16:AE17"/>
    <mergeCell ref="A10:A11"/>
    <mergeCell ref="B10:B11"/>
    <mergeCell ref="C10:C11"/>
    <mergeCell ref="D10:D11"/>
    <mergeCell ref="E10:E11"/>
    <mergeCell ref="A12:AE12"/>
    <mergeCell ref="A13:A14"/>
    <mergeCell ref="B13:B14"/>
    <mergeCell ref="C13:C14"/>
    <mergeCell ref="D13:D14"/>
    <mergeCell ref="E13:E14"/>
    <mergeCell ref="F13:F14"/>
    <mergeCell ref="G13:G14"/>
    <mergeCell ref="AE13:AE14"/>
    <mergeCell ref="AE10:AE11"/>
    <mergeCell ref="F10:F11"/>
    <mergeCell ref="AE6:AE9"/>
    <mergeCell ref="B7:D7"/>
    <mergeCell ref="A1:AE1"/>
    <mergeCell ref="F2:G2"/>
    <mergeCell ref="A4:AE4"/>
    <mergeCell ref="A5:AE5"/>
    <mergeCell ref="E7:H7"/>
    <mergeCell ref="I7:X7"/>
    <mergeCell ref="B8:X8"/>
    <mergeCell ref="A6:A9"/>
    <mergeCell ref="B6:H6"/>
    <mergeCell ref="I6:X6"/>
    <mergeCell ref="X2:AE2"/>
    <mergeCell ref="G10:G11"/>
  </mergeCells>
  <conditionalFormatting sqref="I21:AD21">
    <cfRule type="colorScale" priority="656">
      <colorScale>
        <cfvo type="min"/>
        <cfvo type="percentile" val="50"/>
        <cfvo type="max"/>
        <color rgb="FFE98BD7"/>
        <color rgb="FFD5007F"/>
        <color rgb="FF950054"/>
      </colorScale>
    </cfRule>
  </conditionalFormatting>
  <conditionalFormatting sqref="AE10">
    <cfRule type="cellIs" dxfId="1003" priority="15" operator="greaterThan">
      <formula>95%</formula>
    </cfRule>
    <cfRule type="cellIs" dxfId="1002" priority="16" operator="greaterThanOrEqual">
      <formula>90%</formula>
    </cfRule>
    <cfRule type="cellIs" dxfId="1001" priority="17" operator="lessThan">
      <formula>89.99%</formula>
    </cfRule>
  </conditionalFormatting>
  <conditionalFormatting sqref="AE13">
    <cfRule type="cellIs" dxfId="1000" priority="12" operator="greaterThan">
      <formula>95%</formula>
    </cfRule>
    <cfRule type="cellIs" dxfId="999" priority="13" operator="greaterThanOrEqual">
      <formula>90%</formula>
    </cfRule>
    <cfRule type="cellIs" dxfId="998" priority="14" operator="lessThan">
      <formula>89.99%</formula>
    </cfRule>
  </conditionalFormatting>
  <conditionalFormatting sqref="AE16">
    <cfRule type="cellIs" dxfId="997" priority="9" operator="greaterThan">
      <formula>95%</formula>
    </cfRule>
    <cfRule type="cellIs" dxfId="996" priority="10" operator="greaterThanOrEqual">
      <formula>90%</formula>
    </cfRule>
    <cfRule type="cellIs" dxfId="995" priority="11" operator="lessThan">
      <formula>89.99%</formula>
    </cfRule>
  </conditionalFormatting>
  <conditionalFormatting sqref="AE19">
    <cfRule type="cellIs" dxfId="994" priority="6" operator="greaterThan">
      <formula>95%</formula>
    </cfRule>
    <cfRule type="cellIs" dxfId="993" priority="7" operator="greaterThanOrEqual">
      <formula>90%</formula>
    </cfRule>
    <cfRule type="cellIs" dxfId="992" priority="8" operator="lessThan">
      <formula>89.99%</formula>
    </cfRule>
  </conditionalFormatting>
  <conditionalFormatting sqref="AE22">
    <cfRule type="cellIs" dxfId="991" priority="1" operator="greaterThanOrEqual">
      <formula>100%</formula>
    </cfRule>
    <cfRule type="cellIs" dxfId="990" priority="2" operator="lessThan">
      <formula>99.99%</formula>
    </cfRule>
  </conditionalFormatting>
  <conditionalFormatting sqref="AE25">
    <cfRule type="cellIs" dxfId="989" priority="3" operator="greaterThan">
      <formula>95%</formula>
    </cfRule>
    <cfRule type="cellIs" dxfId="988" priority="4" operator="greaterThanOrEqual">
      <formula>90%</formula>
    </cfRule>
    <cfRule type="cellIs" dxfId="987" priority="5" operator="lessThan">
      <formula>89.99%</formula>
    </cfRule>
  </conditionalFormatting>
  <dataValidations count="1">
    <dataValidation showDropDown="1" showInputMessage="1" showErrorMessage="1" sqref="C21 G19:G23 G10:G11 G16:G17 G13:G14 G25:G26" xr:uid="{7D0815A6-65DB-4B6B-AA57-7780C959A11D}"/>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9E8CC7-D33B-4585-B9E7-8F5E0A15506C}">
  <sheetPr>
    <tabColor rgb="FFC00000"/>
  </sheetPr>
  <dimension ref="A1:AQ48"/>
  <sheetViews>
    <sheetView showGridLines="0" topLeftCell="M20" zoomScale="85" zoomScaleNormal="85" workbookViewId="0">
      <selection activeCell="I25" sqref="I25"/>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0" width="10.7109375" style="1" customWidth="1"/>
    <col min="31" max="31" width="22.7109375" style="1" customWidth="1"/>
    <col min="32" max="16384" width="11.42578125" style="1"/>
  </cols>
  <sheetData>
    <row r="1" spans="1:43" ht="40.5" customHeight="1">
      <c r="A1" s="148" t="str">
        <f>'PANEL DE CONTROL DISTRITAL'!A1:Q1</f>
        <v>INSTITUTO NACIONAL ELECTORAL
SISTEMA DE GESTIÓN DE LA CALIDAD
ESTADO DE MÉXICO</v>
      </c>
      <c r="B1" s="148"/>
      <c r="C1" s="148"/>
      <c r="D1" s="148"/>
      <c r="E1" s="148"/>
      <c r="F1" s="148"/>
      <c r="G1" s="148"/>
      <c r="H1" s="148"/>
      <c r="I1" s="148"/>
      <c r="J1" s="148"/>
      <c r="K1" s="148"/>
      <c r="L1" s="148"/>
      <c r="M1" s="148"/>
      <c r="N1" s="148"/>
      <c r="O1" s="148"/>
      <c r="P1" s="148"/>
      <c r="Q1" s="148"/>
      <c r="R1" s="148"/>
      <c r="S1" s="148"/>
      <c r="T1" s="148"/>
      <c r="U1" s="148"/>
      <c r="V1" s="148"/>
      <c r="W1" s="148"/>
      <c r="X1" s="148"/>
      <c r="Y1" s="148"/>
      <c r="Z1" s="148"/>
      <c r="AA1" s="148"/>
      <c r="AB1" s="148"/>
      <c r="AC1" s="148"/>
      <c r="AD1" s="148"/>
      <c r="AE1" s="148"/>
    </row>
    <row r="2" spans="1:43" ht="33.75" customHeight="1">
      <c r="A2" s="11"/>
      <c r="B2" s="11"/>
      <c r="C2" s="11"/>
      <c r="D2" s="9" t="s">
        <v>89</v>
      </c>
      <c r="E2" s="9">
        <v>9</v>
      </c>
      <c r="F2" s="149" t="s">
        <v>90</v>
      </c>
      <c r="G2" s="149"/>
      <c r="H2" s="20">
        <v>150954</v>
      </c>
      <c r="I2" s="19"/>
      <c r="J2" s="19"/>
      <c r="K2" s="19"/>
      <c r="L2" s="19"/>
      <c r="M2" s="19"/>
      <c r="N2" s="19"/>
      <c r="O2" s="19"/>
      <c r="P2" s="19"/>
      <c r="Q2" s="19"/>
      <c r="R2" s="19"/>
      <c r="S2" s="19"/>
      <c r="T2" s="19"/>
      <c r="U2" s="19"/>
      <c r="V2" s="19"/>
      <c r="W2" s="58"/>
      <c r="X2" s="150" t="str">
        <f>'PANEL DE CONTROL DISTRITAL'!M2</f>
        <v>Fecha de corte: 22/01/2024</v>
      </c>
      <c r="Y2" s="150"/>
      <c r="Z2" s="150"/>
      <c r="AA2" s="150"/>
      <c r="AB2" s="150"/>
      <c r="AC2" s="150"/>
      <c r="AD2" s="150"/>
      <c r="AE2" s="150"/>
      <c r="AF2" s="15"/>
    </row>
    <row r="3" spans="1:43" ht="11.25" customHeight="1">
      <c r="A3" s="11"/>
      <c r="B3" s="6"/>
      <c r="C3" s="6"/>
      <c r="D3" s="6"/>
      <c r="E3" s="6"/>
      <c r="F3" s="6"/>
      <c r="G3" s="6"/>
      <c r="H3" s="6"/>
      <c r="I3" s="6"/>
      <c r="J3" s="6"/>
      <c r="K3" s="6"/>
      <c r="L3" s="6"/>
      <c r="M3" s="6"/>
      <c r="N3" s="6"/>
      <c r="O3" s="6"/>
      <c r="P3" s="6"/>
      <c r="Q3" s="6"/>
      <c r="R3" s="6"/>
      <c r="S3" s="6"/>
      <c r="T3" s="6"/>
      <c r="U3" s="6"/>
      <c r="V3" s="6"/>
      <c r="W3" s="6"/>
      <c r="X3" s="6"/>
      <c r="Y3" s="6"/>
      <c r="Z3" s="6"/>
      <c r="AA3" s="6"/>
      <c r="AB3" s="6"/>
      <c r="AC3" s="6"/>
      <c r="AD3" s="6"/>
    </row>
    <row r="4" spans="1:43" ht="30" customHeight="1">
      <c r="A4" s="154" t="s">
        <v>91</v>
      </c>
      <c r="B4" s="155"/>
      <c r="C4" s="155"/>
      <c r="D4" s="155"/>
      <c r="E4" s="155"/>
      <c r="F4" s="155"/>
      <c r="G4" s="155"/>
      <c r="H4" s="155"/>
      <c r="I4" s="155"/>
      <c r="J4" s="155"/>
      <c r="K4" s="155"/>
      <c r="L4" s="155"/>
      <c r="M4" s="155"/>
      <c r="N4" s="155"/>
      <c r="O4" s="155"/>
      <c r="P4" s="155"/>
      <c r="Q4" s="155"/>
      <c r="R4" s="155"/>
      <c r="S4" s="155"/>
      <c r="T4" s="155"/>
      <c r="U4" s="155"/>
      <c r="V4" s="155"/>
      <c r="W4" s="155"/>
      <c r="X4" s="155"/>
      <c r="Y4" s="155"/>
      <c r="Z4" s="155"/>
      <c r="AA4" s="155"/>
      <c r="AB4" s="155"/>
      <c r="AC4" s="155"/>
      <c r="AD4" s="155"/>
      <c r="AE4" s="156"/>
      <c r="AG4" s="18"/>
    </row>
    <row r="5" spans="1:43" ht="5.25" customHeight="1">
      <c r="A5" s="157"/>
      <c r="B5" s="158"/>
      <c r="C5" s="158"/>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9"/>
    </row>
    <row r="6" spans="1:43" ht="18" customHeight="1">
      <c r="A6" s="151" t="str">
        <f>'PANEL DE CONTROL DISTRITAL'!A6</f>
        <v>Número</v>
      </c>
      <c r="B6" s="152" t="str">
        <f>'PANEL DE CONTROL DISTRITAL'!B6</f>
        <v xml:space="preserve">PROCESOS SUSTANTIVOS E INDICADORES </v>
      </c>
      <c r="C6" s="152"/>
      <c r="D6" s="152"/>
      <c r="E6" s="152"/>
      <c r="F6" s="152"/>
      <c r="G6" s="152"/>
      <c r="H6" s="152"/>
      <c r="I6" s="160" t="s">
        <v>92</v>
      </c>
      <c r="J6" s="161"/>
      <c r="K6" s="161"/>
      <c r="L6" s="161"/>
      <c r="M6" s="161"/>
      <c r="N6" s="161"/>
      <c r="O6" s="161"/>
      <c r="P6" s="161"/>
      <c r="Q6" s="161"/>
      <c r="R6" s="161"/>
      <c r="S6" s="161"/>
      <c r="T6" s="161"/>
      <c r="U6" s="161"/>
      <c r="V6" s="161"/>
      <c r="W6" s="161"/>
      <c r="X6" s="161"/>
      <c r="Y6" s="85"/>
      <c r="Z6" s="85"/>
      <c r="AA6" s="85"/>
      <c r="AB6" s="85"/>
      <c r="AC6" s="85"/>
      <c r="AD6" s="85"/>
      <c r="AE6" s="153" t="s">
        <v>93</v>
      </c>
    </row>
    <row r="7" spans="1:43" ht="17.25" customHeight="1">
      <c r="A7" s="151"/>
      <c r="B7" s="152" t="str">
        <f>'PANEL DE CONTROL DISTRITAL'!B7</f>
        <v>DESCRIPCIÓN</v>
      </c>
      <c r="C7" s="152"/>
      <c r="D7" s="152"/>
      <c r="E7" s="152" t="str">
        <f>'PANEL DE CONTROL DISTRITAL'!E7</f>
        <v>MEDICIÓN</v>
      </c>
      <c r="F7" s="152"/>
      <c r="G7" s="152"/>
      <c r="H7" s="152"/>
      <c r="I7" s="162" t="str">
        <f>'PANEL DE CONTROL DISTRITAL'!A5</f>
        <v>CAMPAÑA ANUAL INTENSA 2023</v>
      </c>
      <c r="J7" s="163"/>
      <c r="K7" s="163"/>
      <c r="L7" s="163"/>
      <c r="M7" s="163"/>
      <c r="N7" s="163"/>
      <c r="O7" s="163"/>
      <c r="P7" s="163"/>
      <c r="Q7" s="163"/>
      <c r="R7" s="163"/>
      <c r="S7" s="163"/>
      <c r="T7" s="163"/>
      <c r="U7" s="163"/>
      <c r="V7" s="163"/>
      <c r="W7" s="163"/>
      <c r="X7" s="163"/>
      <c r="Y7" s="86"/>
      <c r="Z7" s="86"/>
      <c r="AA7" s="86"/>
      <c r="AB7" s="86"/>
      <c r="AC7" s="86"/>
      <c r="AD7" s="86"/>
      <c r="AE7" s="153"/>
    </row>
    <row r="8" spans="1:43" ht="5.25" customHeight="1">
      <c r="A8" s="151"/>
      <c r="B8" s="164"/>
      <c r="C8" s="165"/>
      <c r="D8" s="165"/>
      <c r="E8" s="165"/>
      <c r="F8" s="165"/>
      <c r="G8" s="165"/>
      <c r="H8" s="165"/>
      <c r="I8" s="165"/>
      <c r="J8" s="165"/>
      <c r="K8" s="165"/>
      <c r="L8" s="165"/>
      <c r="M8" s="165"/>
      <c r="N8" s="165"/>
      <c r="O8" s="165"/>
      <c r="P8" s="165"/>
      <c r="Q8" s="165"/>
      <c r="R8" s="165"/>
      <c r="S8" s="165"/>
      <c r="T8" s="165"/>
      <c r="U8" s="165"/>
      <c r="V8" s="165"/>
      <c r="W8" s="165"/>
      <c r="X8" s="165"/>
      <c r="Y8" s="87"/>
      <c r="Z8" s="87"/>
      <c r="AA8" s="87"/>
      <c r="AB8" s="87"/>
      <c r="AC8" s="87"/>
      <c r="AD8" s="87"/>
      <c r="AE8" s="153"/>
    </row>
    <row r="9" spans="1:43" s="2" customFormat="1" ht="29.25" customHeight="1" thickTop="1" thickBot="1">
      <c r="A9" s="151"/>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42" t="str">
        <f>'PANEL DE CONTROL DISTRITAL'!H8</f>
        <v>Nominativo</v>
      </c>
      <c r="I9" s="31" t="str">
        <f>'150151'!I9</f>
        <v>2023-37</v>
      </c>
      <c r="J9" s="31" t="str">
        <f>'150151'!J9</f>
        <v>2023-38</v>
      </c>
      <c r="K9" s="31" t="str">
        <f>'150151'!K9</f>
        <v>2023-39</v>
      </c>
      <c r="L9" s="31" t="str">
        <f>'150151'!L9</f>
        <v>2023-40</v>
      </c>
      <c r="M9" s="31" t="str">
        <f>'150151'!M9</f>
        <v>2023-41</v>
      </c>
      <c r="N9" s="31" t="str">
        <f>'150151'!N9</f>
        <v>2023-42</v>
      </c>
      <c r="O9" s="31" t="str">
        <f>'150151'!O9</f>
        <v>2023-43</v>
      </c>
      <c r="P9" s="31" t="str">
        <f>'150151'!P9</f>
        <v>2023-44</v>
      </c>
      <c r="Q9" s="31" t="str">
        <f>'150151'!Q9</f>
        <v>2023-45</v>
      </c>
      <c r="R9" s="31" t="str">
        <f>'150151'!R9</f>
        <v>2023-46</v>
      </c>
      <c r="S9" s="31" t="str">
        <f>'150151'!S9</f>
        <v>2023-47</v>
      </c>
      <c r="T9" s="31" t="str">
        <f>'150151'!T9</f>
        <v>2023-48</v>
      </c>
      <c r="U9" s="31" t="str">
        <f>'150151'!U9</f>
        <v>2023-49</v>
      </c>
      <c r="V9" s="31" t="str">
        <f>'150151'!V9</f>
        <v>2023-50</v>
      </c>
      <c r="W9" s="31" t="str">
        <f>'150151'!W9</f>
        <v>2023-51</v>
      </c>
      <c r="X9" s="31" t="str">
        <f>'150151'!X9</f>
        <v>2023-52</v>
      </c>
      <c r="Y9" s="31" t="s">
        <v>110</v>
      </c>
      <c r="Z9" s="31" t="s">
        <v>111</v>
      </c>
      <c r="AA9" s="31" t="s">
        <v>112</v>
      </c>
      <c r="AB9" s="31" t="s">
        <v>113</v>
      </c>
      <c r="AC9" s="31" t="s">
        <v>114</v>
      </c>
      <c r="AD9" s="31" t="s">
        <v>115</v>
      </c>
      <c r="AE9" s="153"/>
    </row>
    <row r="10" spans="1:43" s="2" customFormat="1" ht="50.1" customHeight="1" thickTop="1" thickBot="1">
      <c r="A10" s="167">
        <f>'PANEL DE CONTROL DISTRITAL'!A9</f>
        <v>1</v>
      </c>
      <c r="B10" s="169" t="str">
        <f>'PANEL DE CONTROL DISTRITAL'!B9</f>
        <v>ENTREVISTA</v>
      </c>
      <c r="C10" s="166" t="str">
        <f>'PANEL DE CONTROL DISTRITAL'!C9</f>
        <v xml:space="preserve"> Auxiliar de Atención Ciudadana</v>
      </c>
      <c r="D10" s="170" t="str">
        <f>'PANEL DE CONTROL DISTRITAL'!D9</f>
        <v>Efectividad de la entrevista =</v>
      </c>
      <c r="E10" s="166" t="str">
        <f>'PANEL DE CONTROL DISTRITAL'!E9</f>
        <v>(Número de trámites aplicados / (Número de fichas requisitadas - Notificaciones de improcedencia de trámite)) x 100</v>
      </c>
      <c r="F10" s="171" t="str">
        <f>'PANEL DE CONTROL DISTRITAL'!F9</f>
        <v>Semanal (remesa)</v>
      </c>
      <c r="G10" s="172">
        <f>'PANEL DE CONTROL DISTRITAL'!G9</f>
        <v>0.9</v>
      </c>
      <c r="H10" s="25" t="str">
        <f>'PANEL DE CONTROL DISTRITAL'!H9</f>
        <v>Número de trámites aplicados</v>
      </c>
      <c r="I10" s="23">
        <v>18</v>
      </c>
      <c r="J10" s="23">
        <v>81</v>
      </c>
      <c r="K10" s="23">
        <v>137</v>
      </c>
      <c r="L10" s="23">
        <v>97</v>
      </c>
      <c r="M10" s="23">
        <v>94</v>
      </c>
      <c r="N10" s="23">
        <v>98</v>
      </c>
      <c r="O10" s="23">
        <v>98</v>
      </c>
      <c r="P10" s="23">
        <v>143</v>
      </c>
      <c r="Q10" s="23">
        <v>121</v>
      </c>
      <c r="R10" s="23">
        <v>71</v>
      </c>
      <c r="S10" s="23">
        <v>112</v>
      </c>
      <c r="T10" s="23">
        <v>73</v>
      </c>
      <c r="U10" s="23">
        <v>152</v>
      </c>
      <c r="V10" s="23">
        <v>303</v>
      </c>
      <c r="W10" s="23">
        <v>197</v>
      </c>
      <c r="X10" s="23">
        <v>315</v>
      </c>
      <c r="Y10" s="23">
        <v>149</v>
      </c>
      <c r="Z10" s="23">
        <v>162</v>
      </c>
      <c r="AA10" s="23">
        <v>223</v>
      </c>
      <c r="AB10" s="23">
        <v>269</v>
      </c>
      <c r="AC10" s="75">
        <v>553</v>
      </c>
      <c r="AD10" s="64">
        <v>119</v>
      </c>
      <c r="AE10" s="168">
        <f>IFERROR(SUM(I10:AD10)/SUM(I11:AD11),0)</f>
        <v>1</v>
      </c>
    </row>
    <row r="11" spans="1:43" s="2" customFormat="1" ht="50.1" customHeight="1" thickTop="1" thickBot="1">
      <c r="A11" s="167"/>
      <c r="B11" s="169"/>
      <c r="C11" s="166"/>
      <c r="D11" s="170"/>
      <c r="E11" s="166"/>
      <c r="F11" s="171"/>
      <c r="G11" s="172"/>
      <c r="H11" s="25" t="str">
        <f>'PANEL DE CONTROL DISTRITAL'!H10</f>
        <v>Número de fichas requisitadas - Notificaciones de improcedencia de trámite</v>
      </c>
      <c r="I11" s="43">
        <v>18</v>
      </c>
      <c r="J11" s="43">
        <v>81</v>
      </c>
      <c r="K11" s="43">
        <v>137</v>
      </c>
      <c r="L11" s="43">
        <v>97</v>
      </c>
      <c r="M11" s="43">
        <v>94</v>
      </c>
      <c r="N11" s="43">
        <v>98</v>
      </c>
      <c r="O11" s="43">
        <v>98</v>
      </c>
      <c r="P11" s="43">
        <v>143</v>
      </c>
      <c r="Q11" s="43">
        <v>121</v>
      </c>
      <c r="R11" s="43">
        <v>71</v>
      </c>
      <c r="S11" s="43">
        <v>112</v>
      </c>
      <c r="T11" s="43">
        <v>73</v>
      </c>
      <c r="U11" s="43">
        <v>152</v>
      </c>
      <c r="V11" s="43">
        <v>303</v>
      </c>
      <c r="W11" s="43">
        <v>197</v>
      </c>
      <c r="X11" s="43">
        <v>315</v>
      </c>
      <c r="Y11" s="43">
        <v>149</v>
      </c>
      <c r="Z11" s="43">
        <v>162</v>
      </c>
      <c r="AA11" s="43">
        <v>223</v>
      </c>
      <c r="AB11" s="43">
        <v>269</v>
      </c>
      <c r="AC11" s="43">
        <v>553</v>
      </c>
      <c r="AD11" s="43">
        <v>119</v>
      </c>
      <c r="AE11" s="168"/>
    </row>
    <row r="12" spans="1:43" s="45" customFormat="1" ht="8.1" customHeight="1" thickTop="1" thickBot="1">
      <c r="A12" s="167"/>
      <c r="B12" s="167"/>
      <c r="C12" s="167"/>
      <c r="D12" s="167"/>
      <c r="E12" s="167"/>
      <c r="F12" s="167"/>
      <c r="G12" s="167"/>
      <c r="H12" s="167"/>
      <c r="I12" s="167"/>
      <c r="J12" s="167"/>
      <c r="K12" s="167"/>
      <c r="L12" s="167"/>
      <c r="M12" s="167"/>
      <c r="N12" s="167"/>
      <c r="O12" s="167"/>
      <c r="P12" s="167"/>
      <c r="Q12" s="167"/>
      <c r="R12" s="167"/>
      <c r="S12" s="167"/>
      <c r="T12" s="167"/>
      <c r="U12" s="167"/>
      <c r="V12" s="167"/>
      <c r="W12" s="167"/>
      <c r="X12" s="167"/>
      <c r="Y12" s="167"/>
      <c r="Z12" s="167"/>
      <c r="AA12" s="167"/>
      <c r="AB12" s="167"/>
      <c r="AC12" s="167"/>
      <c r="AD12" s="167"/>
      <c r="AE12" s="167"/>
      <c r="AF12" s="44"/>
      <c r="AG12" s="44"/>
      <c r="AH12" s="44"/>
      <c r="AI12" s="44"/>
      <c r="AJ12" s="44"/>
      <c r="AK12" s="44"/>
      <c r="AL12" s="44"/>
      <c r="AM12" s="44"/>
      <c r="AN12" s="44"/>
      <c r="AO12" s="44"/>
      <c r="AP12" s="44"/>
      <c r="AQ12" s="44"/>
    </row>
    <row r="13" spans="1:43" s="3" customFormat="1" ht="50.1" customHeight="1" thickTop="1" thickBot="1">
      <c r="A13" s="167">
        <f>'PANEL DE CONTROL DISTRITAL'!A12</f>
        <v>2</v>
      </c>
      <c r="B13" s="169" t="str">
        <f>'PANEL DE CONTROL DISTRITAL'!B12</f>
        <v>TRÁMITE</v>
      </c>
      <c r="C13" s="166" t="str">
        <f>'PANEL DE CONTROL DISTRITAL'!C12</f>
        <v>Operador de Equipo Tecnológico</v>
      </c>
      <c r="D13" s="170" t="str">
        <f>'PANEL DE CONTROL DISTRITAL'!D12</f>
        <v>Trámites exitosos efectivos=</v>
      </c>
      <c r="E13" s="166" t="str">
        <f>'PANEL DE CONTROL DISTRITAL'!E12</f>
        <v>(Número de trámites exitosos / Número de trámites aplicados) x 100</v>
      </c>
      <c r="F13" s="171" t="str">
        <f>'PANEL DE CONTROL DISTRITAL'!F12</f>
        <v>Semanal (remesa)</v>
      </c>
      <c r="G13" s="172">
        <f>'PANEL DE CONTROL DISTRITAL'!G12</f>
        <v>0.9</v>
      </c>
      <c r="H13" s="25" t="str">
        <f>'PANEL DE CONTROL DISTRITAL'!H12</f>
        <v>Número de trámites exitosos</v>
      </c>
      <c r="I13" s="23">
        <v>18</v>
      </c>
      <c r="J13" s="23">
        <v>81</v>
      </c>
      <c r="K13" s="23">
        <v>137</v>
      </c>
      <c r="L13" s="23">
        <v>97</v>
      </c>
      <c r="M13" s="23">
        <v>94</v>
      </c>
      <c r="N13" s="23">
        <v>98</v>
      </c>
      <c r="O13" s="23">
        <v>98</v>
      </c>
      <c r="P13" s="23">
        <v>143</v>
      </c>
      <c r="Q13" s="23">
        <v>121</v>
      </c>
      <c r="R13" s="23">
        <v>71</v>
      </c>
      <c r="S13" s="23">
        <v>112</v>
      </c>
      <c r="T13" s="23">
        <v>73</v>
      </c>
      <c r="U13" s="23">
        <v>152</v>
      </c>
      <c r="V13" s="23">
        <v>302</v>
      </c>
      <c r="W13" s="23">
        <v>197</v>
      </c>
      <c r="X13" s="23">
        <v>315</v>
      </c>
      <c r="Y13" s="23">
        <v>148</v>
      </c>
      <c r="Z13" s="23">
        <v>161</v>
      </c>
      <c r="AA13" s="23">
        <v>222</v>
      </c>
      <c r="AB13" s="23">
        <v>269</v>
      </c>
      <c r="AC13" s="75">
        <v>551</v>
      </c>
      <c r="AD13" s="64">
        <v>119</v>
      </c>
      <c r="AE13" s="168">
        <f>IFERROR(SUM(I13:AD13)/SUM(I14:AD14),0)</f>
        <v>0.99832635983263596</v>
      </c>
    </row>
    <row r="14" spans="1:43" s="3" customFormat="1" ht="50.1" customHeight="1" thickTop="1" thickBot="1">
      <c r="A14" s="167"/>
      <c r="B14" s="169"/>
      <c r="C14" s="166"/>
      <c r="D14" s="170"/>
      <c r="E14" s="166"/>
      <c r="F14" s="171"/>
      <c r="G14" s="172"/>
      <c r="H14" s="25" t="str">
        <f>'PANEL DE CONTROL DISTRITAL'!H13</f>
        <v>Número de trámites aplicados</v>
      </c>
      <c r="I14" s="43">
        <v>18</v>
      </c>
      <c r="J14" s="43">
        <v>81</v>
      </c>
      <c r="K14" s="43">
        <v>137</v>
      </c>
      <c r="L14" s="43">
        <v>97</v>
      </c>
      <c r="M14" s="43">
        <v>94</v>
      </c>
      <c r="N14" s="43">
        <v>98</v>
      </c>
      <c r="O14" s="43">
        <v>98</v>
      </c>
      <c r="P14" s="43">
        <v>143</v>
      </c>
      <c r="Q14" s="43">
        <v>121</v>
      </c>
      <c r="R14" s="43">
        <v>71</v>
      </c>
      <c r="S14" s="43">
        <v>112</v>
      </c>
      <c r="T14" s="43">
        <v>73</v>
      </c>
      <c r="U14" s="43">
        <v>152</v>
      </c>
      <c r="V14" s="43">
        <v>303</v>
      </c>
      <c r="W14" s="43">
        <v>197</v>
      </c>
      <c r="X14" s="43">
        <v>315</v>
      </c>
      <c r="Y14" s="43">
        <v>149</v>
      </c>
      <c r="Z14" s="43">
        <v>162</v>
      </c>
      <c r="AA14" s="43">
        <v>223</v>
      </c>
      <c r="AB14" s="43">
        <v>269</v>
      </c>
      <c r="AC14" s="43">
        <v>553</v>
      </c>
      <c r="AD14" s="43">
        <v>119</v>
      </c>
      <c r="AE14" s="168"/>
    </row>
    <row r="15" spans="1:43" s="45" customFormat="1" ht="8.1" customHeight="1" thickTop="1" thickBot="1">
      <c r="A15" s="167"/>
      <c r="B15" s="167"/>
      <c r="C15" s="167"/>
      <c r="D15" s="167"/>
      <c r="E15" s="167"/>
      <c r="F15" s="167"/>
      <c r="G15" s="167"/>
      <c r="H15" s="167"/>
      <c r="I15" s="167"/>
      <c r="J15" s="167"/>
      <c r="K15" s="167"/>
      <c r="L15" s="167"/>
      <c r="M15" s="167"/>
      <c r="N15" s="167"/>
      <c r="O15" s="167"/>
      <c r="P15" s="167"/>
      <c r="Q15" s="167"/>
      <c r="R15" s="167"/>
      <c r="S15" s="167"/>
      <c r="T15" s="167"/>
      <c r="U15" s="167"/>
      <c r="V15" s="167"/>
      <c r="W15" s="167"/>
      <c r="X15" s="167"/>
      <c r="Y15" s="167"/>
      <c r="Z15" s="167"/>
      <c r="AA15" s="167"/>
      <c r="AB15" s="167"/>
      <c r="AC15" s="167"/>
      <c r="AD15" s="167"/>
      <c r="AE15" s="167"/>
      <c r="AF15" s="44"/>
      <c r="AG15" s="44"/>
      <c r="AH15" s="44"/>
      <c r="AI15" s="44"/>
      <c r="AJ15" s="44"/>
      <c r="AK15" s="44"/>
      <c r="AL15" s="44"/>
      <c r="AM15" s="44"/>
      <c r="AN15" s="44"/>
      <c r="AO15" s="44"/>
      <c r="AP15" s="44"/>
      <c r="AQ15" s="44"/>
    </row>
    <row r="16" spans="1:43" s="3" customFormat="1" ht="50.1" customHeight="1" thickTop="1" thickBot="1">
      <c r="A16" s="167">
        <f>'PANEL DE CONTROL DISTRITAL'!A15</f>
        <v>3</v>
      </c>
      <c r="B16" s="169" t="str">
        <f>'PANEL DE CONTROL DISTRITAL'!B15</f>
        <v>TRANSFERENCIA</v>
      </c>
      <c r="C16" s="166" t="str">
        <f>'PANEL DE CONTROL DISTRITAL'!C15</f>
        <v>Responsable de Módulo</v>
      </c>
      <c r="D16" s="170" t="str">
        <f>'PANEL DE CONTROL DISTRITAL'!D15</f>
        <v xml:space="preserve">Transacciones exitosas = </v>
      </c>
      <c r="E16" s="166" t="str">
        <f>'PANEL DE CONTROL DISTRITAL'!E15</f>
        <v>(Número de Archivos de Transacción aceptados /Total de Archivos de Transacción procesados) x100</v>
      </c>
      <c r="F16" s="171" t="str">
        <f>'PANEL DE CONTROL DISTRITAL'!F15</f>
        <v>Semanal (remesa)</v>
      </c>
      <c r="G16" s="172">
        <f>'PANEL DE CONTROL DISTRITAL'!G15</f>
        <v>0.9</v>
      </c>
      <c r="H16" s="25" t="str">
        <f>'PANEL DE CONTROL DISTRITAL'!H15</f>
        <v>Número de Archivos de Transacción aceptados</v>
      </c>
      <c r="I16" s="23">
        <v>18</v>
      </c>
      <c r="J16" s="23">
        <v>81</v>
      </c>
      <c r="K16" s="23">
        <v>137</v>
      </c>
      <c r="L16" s="23">
        <v>97</v>
      </c>
      <c r="M16" s="23">
        <v>94</v>
      </c>
      <c r="N16" s="23">
        <v>98</v>
      </c>
      <c r="O16" s="23">
        <v>98</v>
      </c>
      <c r="P16" s="23">
        <v>143</v>
      </c>
      <c r="Q16" s="23">
        <v>121</v>
      </c>
      <c r="R16" s="23">
        <v>71</v>
      </c>
      <c r="S16" s="23">
        <v>112</v>
      </c>
      <c r="T16" s="23">
        <v>73</v>
      </c>
      <c r="U16" s="23">
        <v>152</v>
      </c>
      <c r="V16" s="23">
        <v>303</v>
      </c>
      <c r="W16" s="23">
        <v>197</v>
      </c>
      <c r="X16" s="23">
        <v>315</v>
      </c>
      <c r="Y16" s="23">
        <v>149</v>
      </c>
      <c r="Z16" s="23">
        <v>162</v>
      </c>
      <c r="AA16" s="23">
        <v>223</v>
      </c>
      <c r="AB16" s="23">
        <v>269</v>
      </c>
      <c r="AC16" s="75">
        <v>553</v>
      </c>
      <c r="AD16" s="64">
        <v>119</v>
      </c>
      <c r="AE16" s="168">
        <f>IFERROR(SUM(I16:AD16)/SUM(I17:AD17),0)</f>
        <v>1</v>
      </c>
    </row>
    <row r="17" spans="1:43" s="3" customFormat="1" ht="50.1" customHeight="1" thickTop="1" thickBot="1">
      <c r="A17" s="167"/>
      <c r="B17" s="169"/>
      <c r="C17" s="166"/>
      <c r="D17" s="170"/>
      <c r="E17" s="166"/>
      <c r="F17" s="171"/>
      <c r="G17" s="172"/>
      <c r="H17" s="25" t="str">
        <f>'PANEL DE CONTROL DISTRITAL'!H16</f>
        <v>Total de Archivos de Transacción procesados</v>
      </c>
      <c r="I17" s="43">
        <v>18</v>
      </c>
      <c r="J17" s="43">
        <v>81</v>
      </c>
      <c r="K17" s="43">
        <v>137</v>
      </c>
      <c r="L17" s="43">
        <v>97</v>
      </c>
      <c r="M17" s="43">
        <v>94</v>
      </c>
      <c r="N17" s="43">
        <v>98</v>
      </c>
      <c r="O17" s="43">
        <v>98</v>
      </c>
      <c r="P17" s="43">
        <v>143</v>
      </c>
      <c r="Q17" s="43">
        <v>121</v>
      </c>
      <c r="R17" s="43">
        <v>71</v>
      </c>
      <c r="S17" s="43">
        <v>112</v>
      </c>
      <c r="T17" s="43">
        <v>73</v>
      </c>
      <c r="U17" s="43">
        <v>152</v>
      </c>
      <c r="V17" s="43">
        <v>303</v>
      </c>
      <c r="W17" s="43">
        <v>197</v>
      </c>
      <c r="X17" s="43">
        <v>315</v>
      </c>
      <c r="Y17" s="43">
        <v>149</v>
      </c>
      <c r="Z17" s="43">
        <v>162</v>
      </c>
      <c r="AA17" s="43">
        <v>223</v>
      </c>
      <c r="AB17" s="43">
        <v>269</v>
      </c>
      <c r="AC17" s="43">
        <v>553</v>
      </c>
      <c r="AD17" s="43">
        <v>119</v>
      </c>
      <c r="AE17" s="168"/>
    </row>
    <row r="18" spans="1:43" s="45" customFormat="1" ht="8.1" customHeight="1" thickTop="1" thickBot="1">
      <c r="A18" s="167"/>
      <c r="B18" s="167"/>
      <c r="C18" s="167"/>
      <c r="D18" s="167"/>
      <c r="E18" s="167"/>
      <c r="F18" s="167"/>
      <c r="G18" s="167"/>
      <c r="H18" s="167"/>
      <c r="I18" s="167"/>
      <c r="J18" s="167"/>
      <c r="K18" s="167"/>
      <c r="L18" s="167"/>
      <c r="M18" s="167"/>
      <c r="N18" s="167"/>
      <c r="O18" s="167"/>
      <c r="P18" s="167"/>
      <c r="Q18" s="167"/>
      <c r="R18" s="167"/>
      <c r="S18" s="167"/>
      <c r="T18" s="167"/>
      <c r="U18" s="167"/>
      <c r="V18" s="167"/>
      <c r="W18" s="167"/>
      <c r="X18" s="167"/>
      <c r="Y18" s="167"/>
      <c r="Z18" s="167"/>
      <c r="AA18" s="167"/>
      <c r="AB18" s="167"/>
      <c r="AC18" s="167"/>
      <c r="AD18" s="167"/>
      <c r="AE18" s="167"/>
      <c r="AF18" s="44"/>
      <c r="AG18" s="44"/>
      <c r="AH18" s="44"/>
      <c r="AI18" s="44"/>
      <c r="AJ18" s="44"/>
      <c r="AK18" s="44"/>
      <c r="AL18" s="44"/>
      <c r="AM18" s="44"/>
      <c r="AN18" s="44"/>
      <c r="AO18" s="44"/>
      <c r="AP18" s="44"/>
      <c r="AQ18" s="44"/>
    </row>
    <row r="19" spans="1:43" s="3" customFormat="1" ht="50.1" customHeight="1" thickTop="1" thickBot="1">
      <c r="A19" s="167">
        <f>'PANEL DE CONTROL DISTRITAL'!A18</f>
        <v>4</v>
      </c>
      <c r="B19" s="169" t="str">
        <f>'PANEL DE CONTROL DISTRITAL'!B18</f>
        <v>CONCILIACIÓN</v>
      </c>
      <c r="C19" s="166" t="str">
        <f>'PANEL DE CONTROL DISTRITAL'!C18</f>
        <v>Responsable de Módulo</v>
      </c>
      <c r="D19" s="170" t="str">
        <f>'PANEL DE CONTROL DISTRITAL'!D18</f>
        <v xml:space="preserve">Credenciales disponibles para entrega = </v>
      </c>
      <c r="E19" s="166" t="str">
        <f>'PANEL DE CONTROL DISTRITAL'!E18</f>
        <v>((Credenciales recibidas - Credenciales inconsistentes) / Credenciales recibidas) x 100</v>
      </c>
      <c r="F19" s="171" t="str">
        <f>'PANEL DE CONTROL DISTRITAL'!F18</f>
        <v>Semanal (remesa)</v>
      </c>
      <c r="G19" s="172">
        <f>'PANEL DE CONTROL DISTRITAL'!G18</f>
        <v>0.9</v>
      </c>
      <c r="H19" s="25" t="str">
        <f>'PANEL DE CONTROL DISTRITAL'!H18</f>
        <v xml:space="preserve">Credenciales Recibidas - Credenciales inconsistentes </v>
      </c>
      <c r="I19" s="23">
        <v>32</v>
      </c>
      <c r="J19" s="23">
        <v>95</v>
      </c>
      <c r="K19" s="23">
        <v>94</v>
      </c>
      <c r="L19" s="23">
        <v>95</v>
      </c>
      <c r="M19" s="23">
        <v>114</v>
      </c>
      <c r="N19" s="23">
        <v>116</v>
      </c>
      <c r="O19" s="23">
        <v>130</v>
      </c>
      <c r="P19" s="23">
        <v>110</v>
      </c>
      <c r="Q19" s="23">
        <v>153</v>
      </c>
      <c r="R19" s="23">
        <v>42</v>
      </c>
      <c r="S19" s="23">
        <v>140</v>
      </c>
      <c r="T19" s="23">
        <v>68</v>
      </c>
      <c r="U19" s="23">
        <v>61</v>
      </c>
      <c r="V19" s="23">
        <v>115</v>
      </c>
      <c r="W19" s="23">
        <v>305</v>
      </c>
      <c r="X19" s="23">
        <v>331</v>
      </c>
      <c r="Y19" s="23">
        <v>215</v>
      </c>
      <c r="Z19" s="23">
        <v>77</v>
      </c>
      <c r="AA19" s="23">
        <v>81</v>
      </c>
      <c r="AB19" s="23">
        <v>444</v>
      </c>
      <c r="AC19" s="75">
        <v>225</v>
      </c>
      <c r="AD19" s="64">
        <v>0</v>
      </c>
      <c r="AE19" s="168">
        <f>IFERROR(SUM(I19:AD19)/SUM(I20:AD20),0)</f>
        <v>1</v>
      </c>
    </row>
    <row r="20" spans="1:43" s="3" customFormat="1" ht="50.1" customHeight="1" thickTop="1" thickBot="1">
      <c r="A20" s="167"/>
      <c r="B20" s="169"/>
      <c r="C20" s="166"/>
      <c r="D20" s="170"/>
      <c r="E20" s="166"/>
      <c r="F20" s="171"/>
      <c r="G20" s="172"/>
      <c r="H20" s="25" t="str">
        <f>'PANEL DE CONTROL DISTRITAL'!H19</f>
        <v>Credenciales recibidas</v>
      </c>
      <c r="I20" s="43">
        <v>32</v>
      </c>
      <c r="J20" s="43">
        <v>95</v>
      </c>
      <c r="K20" s="43">
        <v>94</v>
      </c>
      <c r="L20" s="43">
        <v>95</v>
      </c>
      <c r="M20" s="43">
        <v>114</v>
      </c>
      <c r="N20" s="43">
        <v>116</v>
      </c>
      <c r="O20" s="43">
        <v>130</v>
      </c>
      <c r="P20" s="43">
        <v>110</v>
      </c>
      <c r="Q20" s="43">
        <v>153</v>
      </c>
      <c r="R20" s="43">
        <v>42</v>
      </c>
      <c r="S20" s="43">
        <v>140</v>
      </c>
      <c r="T20" s="43">
        <v>68</v>
      </c>
      <c r="U20" s="43">
        <v>61</v>
      </c>
      <c r="V20" s="43">
        <v>115</v>
      </c>
      <c r="W20" s="43">
        <v>305</v>
      </c>
      <c r="X20" s="43">
        <v>331</v>
      </c>
      <c r="Y20" s="43">
        <v>215</v>
      </c>
      <c r="Z20" s="43">
        <v>77</v>
      </c>
      <c r="AA20" s="43">
        <v>81</v>
      </c>
      <c r="AB20" s="43">
        <v>444</v>
      </c>
      <c r="AC20" s="43">
        <v>225</v>
      </c>
      <c r="AD20" s="43">
        <v>0</v>
      </c>
      <c r="AE20" s="168"/>
    </row>
    <row r="21" spans="1:43" s="45" customFormat="1" ht="8.1" customHeight="1" thickTop="1" thickBot="1">
      <c r="A21" s="46"/>
      <c r="B21" s="47"/>
      <c r="C21" s="48"/>
      <c r="D21" s="49"/>
      <c r="E21" s="48"/>
      <c r="F21" s="50"/>
      <c r="G21" s="51"/>
      <c r="H21" s="52"/>
      <c r="I21" s="53"/>
      <c r="J21" s="53"/>
      <c r="K21" s="53"/>
      <c r="L21" s="53"/>
      <c r="M21" s="53"/>
      <c r="N21" s="53"/>
      <c r="O21" s="53"/>
      <c r="P21" s="53"/>
      <c r="Q21" s="53"/>
      <c r="R21" s="53"/>
      <c r="S21" s="53"/>
      <c r="T21" s="53"/>
      <c r="U21" s="53"/>
      <c r="V21" s="53"/>
      <c r="W21" s="53"/>
      <c r="X21" s="53"/>
      <c r="Y21" s="53"/>
      <c r="Z21" s="53"/>
      <c r="AA21" s="53"/>
      <c r="AB21" s="53"/>
      <c r="AC21" s="53"/>
      <c r="AD21" s="53"/>
      <c r="AE21" s="54"/>
      <c r="AF21" s="44"/>
      <c r="AG21" s="44"/>
      <c r="AH21" s="44"/>
      <c r="AI21" s="44"/>
      <c r="AJ21" s="44"/>
      <c r="AK21" s="44"/>
      <c r="AL21" s="44"/>
      <c r="AM21" s="44"/>
      <c r="AN21" s="44"/>
      <c r="AO21" s="44"/>
      <c r="AP21" s="44"/>
      <c r="AQ21" s="44"/>
    </row>
    <row r="22" spans="1:43" s="3" customFormat="1" ht="50.1" customHeight="1" thickTop="1" thickBot="1">
      <c r="A22" s="167">
        <f>'PANEL DE CONTROL DISTRITAL'!A21</f>
        <v>5</v>
      </c>
      <c r="B22" s="169" t="str">
        <f>'PANEL DE CONTROL DISTRITAL'!B21</f>
        <v>CONCILIACIÓN</v>
      </c>
      <c r="C22" s="166" t="str">
        <f>'PANEL DE CONTROL DISTRITAL'!C21</f>
        <v>Responsable de Módulo</v>
      </c>
      <c r="D22" s="170" t="str">
        <f>'PANEL DE CONTROL DISTRITAL'!D21</f>
        <v xml:space="preserve">Credenciales disponibles para entrega = </v>
      </c>
      <c r="E22" s="166" t="str">
        <f>'PANEL DE CONTROL DISTRITAL'!E21</f>
        <v>(Credenciales en resguardo / Credenciales totales en SIIRFE disponibles para entrega) x 100</v>
      </c>
      <c r="F22" s="171" t="str">
        <f>'PANEL DE CONTROL DISTRITAL'!F21</f>
        <v>Semanal (remesa)</v>
      </c>
      <c r="G22" s="172">
        <f>'PANEL DE CONTROL DISTRITAL'!G21</f>
        <v>1</v>
      </c>
      <c r="H22" s="25" t="str">
        <f>'PANEL DE CONTROL DISTRITAL'!H21</f>
        <v>Credenciales en resguardo</v>
      </c>
      <c r="I22" s="23">
        <v>745</v>
      </c>
      <c r="J22" s="23">
        <v>716</v>
      </c>
      <c r="K22" s="23">
        <v>436</v>
      </c>
      <c r="L22" s="23">
        <v>386</v>
      </c>
      <c r="M22" s="23">
        <v>335</v>
      </c>
      <c r="N22" s="23">
        <v>334</v>
      </c>
      <c r="O22" s="23">
        <v>377</v>
      </c>
      <c r="P22" s="23">
        <v>358</v>
      </c>
      <c r="Q22" s="23">
        <v>433</v>
      </c>
      <c r="R22" s="23">
        <v>374</v>
      </c>
      <c r="S22" s="23">
        <v>369</v>
      </c>
      <c r="T22" s="23">
        <v>352</v>
      </c>
      <c r="U22" s="23">
        <v>299</v>
      </c>
      <c r="V22" s="23">
        <v>310</v>
      </c>
      <c r="W22" s="23">
        <v>498</v>
      </c>
      <c r="X22" s="23">
        <v>608</v>
      </c>
      <c r="Y22" s="23">
        <v>624</v>
      </c>
      <c r="Z22" s="23">
        <v>417</v>
      </c>
      <c r="AA22" s="23">
        <v>287</v>
      </c>
      <c r="AB22" s="23">
        <v>536</v>
      </c>
      <c r="AC22" s="75">
        <v>502</v>
      </c>
      <c r="AD22" s="64">
        <v>478</v>
      </c>
      <c r="AE22" s="168">
        <f>IFERROR(SUM(I22:AD22)/SUM(I23:AD23),0)</f>
        <v>1</v>
      </c>
    </row>
    <row r="23" spans="1:43" s="3" customFormat="1" ht="50.1" customHeight="1" thickTop="1" thickBot="1">
      <c r="A23" s="167"/>
      <c r="B23" s="169"/>
      <c r="C23" s="166"/>
      <c r="D23" s="170"/>
      <c r="E23" s="166"/>
      <c r="F23" s="171"/>
      <c r="G23" s="172"/>
      <c r="H23" s="25" t="str">
        <f>'PANEL DE CONTROL DISTRITAL'!H22</f>
        <v>Credenciales totales en SIIRFE disponibles para entrega</v>
      </c>
      <c r="I23" s="43">
        <v>745</v>
      </c>
      <c r="J23" s="43">
        <v>716</v>
      </c>
      <c r="K23" s="43">
        <v>436</v>
      </c>
      <c r="L23" s="43">
        <v>386</v>
      </c>
      <c r="M23" s="43">
        <v>335</v>
      </c>
      <c r="N23" s="43">
        <v>334</v>
      </c>
      <c r="O23" s="43">
        <v>377</v>
      </c>
      <c r="P23" s="43">
        <v>358</v>
      </c>
      <c r="Q23" s="43">
        <v>433</v>
      </c>
      <c r="R23" s="43">
        <v>374</v>
      </c>
      <c r="S23" s="43">
        <v>369</v>
      </c>
      <c r="T23" s="43">
        <v>352</v>
      </c>
      <c r="U23" s="43">
        <v>299</v>
      </c>
      <c r="V23" s="43">
        <v>310</v>
      </c>
      <c r="W23" s="43">
        <v>498</v>
      </c>
      <c r="X23" s="43">
        <v>608</v>
      </c>
      <c r="Y23" s="43">
        <v>624</v>
      </c>
      <c r="Z23" s="43">
        <v>417</v>
      </c>
      <c r="AA23" s="43">
        <v>287</v>
      </c>
      <c r="AB23" s="43">
        <v>536</v>
      </c>
      <c r="AC23" s="43">
        <v>502</v>
      </c>
      <c r="AD23" s="43">
        <v>478</v>
      </c>
      <c r="AE23" s="168"/>
    </row>
    <row r="24" spans="1:43" s="4" customFormat="1" ht="7.5" customHeight="1" thickTop="1" thickBot="1">
      <c r="A24" s="167"/>
      <c r="B24" s="167"/>
      <c r="C24" s="167"/>
      <c r="D24" s="167"/>
      <c r="E24" s="167"/>
      <c r="F24" s="167"/>
      <c r="G24" s="167"/>
      <c r="H24" s="167"/>
      <c r="I24" s="167"/>
      <c r="J24" s="167"/>
      <c r="K24" s="167"/>
      <c r="L24" s="167"/>
      <c r="M24" s="167"/>
      <c r="N24" s="167"/>
      <c r="O24" s="167"/>
      <c r="P24" s="167"/>
      <c r="Q24" s="167"/>
      <c r="R24" s="167"/>
      <c r="S24" s="167"/>
      <c r="T24" s="167"/>
      <c r="U24" s="167"/>
      <c r="V24" s="167"/>
      <c r="W24" s="167"/>
      <c r="X24" s="167"/>
      <c r="Y24" s="167"/>
      <c r="Z24" s="167"/>
      <c r="AA24" s="167"/>
      <c r="AB24" s="167"/>
      <c r="AC24" s="167"/>
      <c r="AD24" s="167"/>
      <c r="AE24" s="167"/>
    </row>
    <row r="25" spans="1:43" ht="50.1" customHeight="1" thickTop="1" thickBot="1">
      <c r="A25" s="167">
        <f>'PANEL DE CONTROL DISTRITAL'!A24</f>
        <v>6</v>
      </c>
      <c r="B25" s="169" t="str">
        <f>'PANEL DE CONTROL DISTRITAL'!B24</f>
        <v>ENTREGA</v>
      </c>
      <c r="C25" s="166" t="str">
        <f>'PANEL DE CONTROL DISTRITAL'!C24</f>
        <v>Operador de Equipo Tecnológico</v>
      </c>
      <c r="D25" s="170" t="str">
        <f>'PANEL DE CONTROL DISTRITAL'!D24</f>
        <v xml:space="preserve">Efectividad de entrega de CPV en MAC = </v>
      </c>
      <c r="E25" s="166" t="str">
        <f>'PANEL DE CONTROL DISTRITAL'!E24</f>
        <v>(Total de credenciales entregadas / Total de credenciales solicitadas) x 100</v>
      </c>
      <c r="F25" s="171" t="str">
        <f>'PANEL DE CONTROL DISTRITAL'!F24</f>
        <v>Semanal (remesa)</v>
      </c>
      <c r="G25" s="172">
        <f>'PANEL DE CONTROL DISTRITAL'!G24</f>
        <v>0.9</v>
      </c>
      <c r="H25" s="25" t="str">
        <f>'PANEL DE CONTROL DISTRITAL'!H24</f>
        <v xml:space="preserve">Total de credenciales entregadas </v>
      </c>
      <c r="I25" s="23">
        <v>111</v>
      </c>
      <c r="J25" s="23">
        <v>124</v>
      </c>
      <c r="K25" s="23">
        <v>368</v>
      </c>
      <c r="L25" s="23">
        <v>145</v>
      </c>
      <c r="M25" s="23">
        <v>144</v>
      </c>
      <c r="N25" s="23">
        <v>116</v>
      </c>
      <c r="O25" s="23">
        <v>87</v>
      </c>
      <c r="P25" s="23">
        <v>129</v>
      </c>
      <c r="Q25" s="23">
        <v>78</v>
      </c>
      <c r="R25" s="23">
        <v>101</v>
      </c>
      <c r="S25" s="23">
        <v>143</v>
      </c>
      <c r="T25" s="23">
        <v>85</v>
      </c>
      <c r="U25" s="23">
        <v>114</v>
      </c>
      <c r="V25" s="23">
        <v>104</v>
      </c>
      <c r="W25" s="23">
        <v>117</v>
      </c>
      <c r="X25" s="23">
        <v>217</v>
      </c>
      <c r="Y25" s="23">
        <v>203</v>
      </c>
      <c r="Z25" s="23">
        <v>284</v>
      </c>
      <c r="AA25" s="23">
        <v>211</v>
      </c>
      <c r="AB25" s="23">
        <v>195</v>
      </c>
      <c r="AC25" s="75">
        <v>257</v>
      </c>
      <c r="AD25" s="64">
        <v>24</v>
      </c>
      <c r="AE25" s="168">
        <f>IFERROR(SUM(I25:AD25)/SUM(I26:AD26),0)</f>
        <v>0.99851279000594884</v>
      </c>
    </row>
    <row r="26" spans="1:43" ht="50.1" customHeight="1" thickTop="1" thickBot="1">
      <c r="A26" s="167"/>
      <c r="B26" s="169"/>
      <c r="C26" s="166"/>
      <c r="D26" s="170"/>
      <c r="E26" s="166"/>
      <c r="F26" s="171"/>
      <c r="G26" s="172"/>
      <c r="H26" s="25" t="str">
        <f>'PANEL DE CONTROL DISTRITAL'!H25</f>
        <v xml:space="preserve"> Total de credenciales solicitadas</v>
      </c>
      <c r="I26" s="43">
        <v>111</v>
      </c>
      <c r="J26" s="43">
        <v>124</v>
      </c>
      <c r="K26" s="43">
        <v>368</v>
      </c>
      <c r="L26" s="43">
        <v>145</v>
      </c>
      <c r="M26" s="43">
        <v>144</v>
      </c>
      <c r="N26" s="43">
        <v>121</v>
      </c>
      <c r="O26" s="43">
        <v>87</v>
      </c>
      <c r="P26" s="43">
        <v>129</v>
      </c>
      <c r="Q26" s="43">
        <v>78</v>
      </c>
      <c r="R26" s="43">
        <v>101</v>
      </c>
      <c r="S26" s="43">
        <v>143</v>
      </c>
      <c r="T26" s="43">
        <v>85</v>
      </c>
      <c r="U26" s="43">
        <v>114</v>
      </c>
      <c r="V26" s="43">
        <v>104</v>
      </c>
      <c r="W26" s="43">
        <v>117</v>
      </c>
      <c r="X26" s="43">
        <v>217</v>
      </c>
      <c r="Y26" s="43">
        <v>203</v>
      </c>
      <c r="Z26" s="43">
        <v>284</v>
      </c>
      <c r="AA26" s="43">
        <v>211</v>
      </c>
      <c r="AB26" s="43">
        <v>195</v>
      </c>
      <c r="AC26" s="43">
        <v>257</v>
      </c>
      <c r="AD26" s="43">
        <v>24</v>
      </c>
      <c r="AE26" s="168"/>
    </row>
    <row r="27" spans="1:43" ht="15.75" customHeight="1" thickTop="1">
      <c r="B27" s="1" t="s">
        <v>116</v>
      </c>
      <c r="H27" s="55"/>
      <c r="I27" s="56"/>
      <c r="J27" s="56"/>
      <c r="K27" s="56"/>
      <c r="L27" s="56"/>
      <c r="M27" s="56"/>
      <c r="N27" s="56"/>
      <c r="O27" s="56"/>
      <c r="P27" s="56"/>
      <c r="Q27" s="56"/>
      <c r="R27" s="56"/>
      <c r="S27" s="56"/>
      <c r="T27" s="56"/>
      <c r="U27" s="56"/>
      <c r="V27" s="56"/>
      <c r="W27" s="56"/>
      <c r="X27" s="56"/>
      <c r="Y27" s="56"/>
      <c r="Z27" s="56"/>
      <c r="AA27" s="56"/>
      <c r="AB27" s="56"/>
      <c r="AC27" s="56"/>
      <c r="AD27" s="56"/>
      <c r="AE27" s="12"/>
    </row>
    <row r="28" spans="1:43" ht="15.75" customHeight="1">
      <c r="H28" s="57"/>
    </row>
    <row r="29" spans="1:43" ht="15.75" customHeight="1">
      <c r="H29" s="57"/>
      <c r="I29" s="179" t="s">
        <v>117</v>
      </c>
      <c r="J29" s="179"/>
      <c r="K29" s="179"/>
      <c r="L29" s="179"/>
    </row>
    <row r="30" spans="1:43" ht="15.75" customHeight="1">
      <c r="H30" s="57"/>
      <c r="I30" s="26"/>
      <c r="J30" s="27" t="s">
        <v>118</v>
      </c>
      <c r="K30" s="27"/>
      <c r="L30" s="27"/>
    </row>
    <row r="31" spans="1:43" ht="39" customHeight="1">
      <c r="H31" s="57"/>
      <c r="I31" s="28"/>
      <c r="J31" s="27" t="s">
        <v>119</v>
      </c>
      <c r="K31" s="27"/>
      <c r="L31" s="27"/>
    </row>
    <row r="32" spans="1:43" ht="30" customHeight="1">
      <c r="H32" s="57"/>
      <c r="I32" s="29"/>
      <c r="J32" s="27" t="s">
        <v>120</v>
      </c>
      <c r="K32" s="27"/>
      <c r="L32" s="27"/>
    </row>
    <row r="33" spans="2:13" ht="30" customHeight="1">
      <c r="H33" s="57"/>
      <c r="I33" s="27"/>
      <c r="J33" s="27"/>
      <c r="K33" s="27"/>
      <c r="L33" s="27"/>
    </row>
    <row r="34" spans="2:13" ht="30" customHeight="1">
      <c r="B34" s="180" t="s">
        <v>121</v>
      </c>
      <c r="C34" s="180"/>
      <c r="D34" s="180"/>
      <c r="E34" s="180"/>
      <c r="F34" s="180"/>
      <c r="G34" s="180"/>
      <c r="H34" s="180"/>
      <c r="I34" s="180"/>
      <c r="J34" s="180"/>
      <c r="K34" s="180"/>
      <c r="L34" s="180"/>
      <c r="M34" s="181"/>
    </row>
    <row r="35" spans="2:13" ht="30" customHeight="1">
      <c r="B35" s="182" t="s">
        <v>122</v>
      </c>
      <c r="C35" s="182"/>
      <c r="D35" s="182"/>
      <c r="E35" s="182"/>
      <c r="F35" s="182"/>
      <c r="G35" s="183"/>
      <c r="H35" s="184" t="s">
        <v>123</v>
      </c>
      <c r="I35" s="182"/>
      <c r="J35" s="182"/>
      <c r="K35" s="182"/>
      <c r="L35" s="182"/>
      <c r="M35" s="183"/>
    </row>
    <row r="36" spans="2:13" ht="30" customHeight="1">
      <c r="B36" s="173"/>
      <c r="C36" s="174"/>
      <c r="D36" s="174"/>
      <c r="E36" s="174"/>
      <c r="F36" s="174"/>
      <c r="G36" s="175"/>
      <c r="H36" s="173"/>
      <c r="I36" s="174"/>
      <c r="J36" s="174"/>
      <c r="K36" s="174"/>
      <c r="L36" s="174"/>
      <c r="M36" s="175"/>
    </row>
    <row r="37" spans="2:13" ht="30" customHeight="1">
      <c r="B37" s="176"/>
      <c r="C37" s="177"/>
      <c r="D37" s="177"/>
      <c r="E37" s="177"/>
      <c r="F37" s="177"/>
      <c r="G37" s="178"/>
      <c r="H37" s="176"/>
      <c r="I37" s="177"/>
      <c r="J37" s="177"/>
      <c r="K37" s="177"/>
      <c r="L37" s="177"/>
      <c r="M37" s="178"/>
    </row>
    <row r="38" spans="2:13" ht="35.1" customHeight="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1">
    <mergeCell ref="AE25:AE26"/>
    <mergeCell ref="I29:L29"/>
    <mergeCell ref="B34:M34"/>
    <mergeCell ref="B35:G35"/>
    <mergeCell ref="H35:M35"/>
    <mergeCell ref="B36:G37"/>
    <mergeCell ref="H36:M37"/>
    <mergeCell ref="G22:G23"/>
    <mergeCell ref="AE22:AE23"/>
    <mergeCell ref="A24:AE24"/>
    <mergeCell ref="A25:A26"/>
    <mergeCell ref="B25:B26"/>
    <mergeCell ref="C25:C26"/>
    <mergeCell ref="D25:D26"/>
    <mergeCell ref="E25:E26"/>
    <mergeCell ref="F25:F26"/>
    <mergeCell ref="G25:G26"/>
    <mergeCell ref="A22:A23"/>
    <mergeCell ref="B22:B23"/>
    <mergeCell ref="C22:C23"/>
    <mergeCell ref="D22:D23"/>
    <mergeCell ref="E22:E23"/>
    <mergeCell ref="F22:F23"/>
    <mergeCell ref="A18:AE18"/>
    <mergeCell ref="A19:A20"/>
    <mergeCell ref="B19:B20"/>
    <mergeCell ref="C19:C20"/>
    <mergeCell ref="D19:D20"/>
    <mergeCell ref="E19:E20"/>
    <mergeCell ref="F19:F20"/>
    <mergeCell ref="G19:G20"/>
    <mergeCell ref="AE19:AE20"/>
    <mergeCell ref="A15:AE15"/>
    <mergeCell ref="A16:A17"/>
    <mergeCell ref="B16:B17"/>
    <mergeCell ref="C16:C17"/>
    <mergeCell ref="D16:D17"/>
    <mergeCell ref="E16:E17"/>
    <mergeCell ref="F16:F17"/>
    <mergeCell ref="G16:G17"/>
    <mergeCell ref="AE16:AE17"/>
    <mergeCell ref="A10:A11"/>
    <mergeCell ref="B10:B11"/>
    <mergeCell ref="C10:C11"/>
    <mergeCell ref="D10:D11"/>
    <mergeCell ref="E10:E11"/>
    <mergeCell ref="A12:AE12"/>
    <mergeCell ref="A13:A14"/>
    <mergeCell ref="B13:B14"/>
    <mergeCell ref="C13:C14"/>
    <mergeCell ref="D13:D14"/>
    <mergeCell ref="E13:E14"/>
    <mergeCell ref="F13:F14"/>
    <mergeCell ref="G13:G14"/>
    <mergeCell ref="AE13:AE14"/>
    <mergeCell ref="AE10:AE11"/>
    <mergeCell ref="F10:F11"/>
    <mergeCell ref="AE6:AE9"/>
    <mergeCell ref="B7:D7"/>
    <mergeCell ref="A1:AE1"/>
    <mergeCell ref="F2:G2"/>
    <mergeCell ref="A4:AE4"/>
    <mergeCell ref="A5:AE5"/>
    <mergeCell ref="E7:H7"/>
    <mergeCell ref="I7:X7"/>
    <mergeCell ref="B8:X8"/>
    <mergeCell ref="A6:A9"/>
    <mergeCell ref="B6:H6"/>
    <mergeCell ref="I6:X6"/>
    <mergeCell ref="X2:AE2"/>
    <mergeCell ref="G10:G11"/>
  </mergeCells>
  <conditionalFormatting sqref="I21:AD21">
    <cfRule type="colorScale" priority="657">
      <colorScale>
        <cfvo type="min"/>
        <cfvo type="percentile" val="50"/>
        <cfvo type="max"/>
        <color rgb="FFE98BD7"/>
        <color rgb="FFD5007F"/>
        <color rgb="FF950054"/>
      </colorScale>
    </cfRule>
  </conditionalFormatting>
  <conditionalFormatting sqref="AE10">
    <cfRule type="cellIs" dxfId="986" priority="15" operator="greaterThan">
      <formula>95%</formula>
    </cfRule>
    <cfRule type="cellIs" dxfId="985" priority="16" operator="greaterThanOrEqual">
      <formula>90%</formula>
    </cfRule>
    <cfRule type="cellIs" dxfId="984" priority="17" operator="lessThan">
      <formula>89.99%</formula>
    </cfRule>
  </conditionalFormatting>
  <conditionalFormatting sqref="AE13">
    <cfRule type="cellIs" dxfId="983" priority="12" operator="greaterThan">
      <formula>95%</formula>
    </cfRule>
    <cfRule type="cellIs" dxfId="982" priority="13" operator="greaterThanOrEqual">
      <formula>90%</formula>
    </cfRule>
    <cfRule type="cellIs" dxfId="981" priority="14" operator="lessThan">
      <formula>89.99%</formula>
    </cfRule>
  </conditionalFormatting>
  <conditionalFormatting sqref="AE16">
    <cfRule type="cellIs" dxfId="980" priority="9" operator="greaterThan">
      <formula>95%</formula>
    </cfRule>
    <cfRule type="cellIs" dxfId="979" priority="10" operator="greaterThanOrEqual">
      <formula>90%</formula>
    </cfRule>
    <cfRule type="cellIs" dxfId="978" priority="11" operator="lessThan">
      <formula>89.99%</formula>
    </cfRule>
  </conditionalFormatting>
  <conditionalFormatting sqref="AE19">
    <cfRule type="cellIs" dxfId="977" priority="6" operator="greaterThan">
      <formula>95%</formula>
    </cfRule>
    <cfRule type="cellIs" dxfId="976" priority="7" operator="greaterThanOrEqual">
      <formula>90%</formula>
    </cfRule>
    <cfRule type="cellIs" dxfId="975" priority="8" operator="lessThan">
      <formula>89.99%</formula>
    </cfRule>
  </conditionalFormatting>
  <conditionalFormatting sqref="AE22">
    <cfRule type="cellIs" dxfId="974" priority="1" operator="greaterThanOrEqual">
      <formula>100%</formula>
    </cfRule>
    <cfRule type="cellIs" dxfId="973" priority="2" operator="lessThan">
      <formula>99.99%</formula>
    </cfRule>
  </conditionalFormatting>
  <conditionalFormatting sqref="AE25">
    <cfRule type="cellIs" dxfId="972" priority="3" operator="greaterThan">
      <formula>95%</formula>
    </cfRule>
    <cfRule type="cellIs" dxfId="971" priority="4" operator="greaterThanOrEqual">
      <formula>90%</formula>
    </cfRule>
    <cfRule type="cellIs" dxfId="970" priority="5" operator="lessThan">
      <formula>89.99%</formula>
    </cfRule>
  </conditionalFormatting>
  <dataValidations count="1">
    <dataValidation showDropDown="1" showInputMessage="1" showErrorMessage="1" sqref="C21 G19:G23 G10:G11 G16:G17 G13:G14 G25:G26" xr:uid="{BE7E12C6-7B71-45E2-86FE-D94A1CF23E16}"/>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AD70CE-754D-40E0-8964-C7292E6D48C4}">
  <sheetPr>
    <tabColor rgb="FFFFC000"/>
  </sheetPr>
  <dimension ref="A1:AQ48"/>
  <sheetViews>
    <sheetView showGridLines="0" topLeftCell="U2" zoomScale="85" zoomScaleNormal="85" workbookViewId="0">
      <selection activeCell="AE25" sqref="AE25:AE26"/>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0" width="10.7109375" style="1" customWidth="1"/>
    <col min="31" max="31" width="22.7109375" style="1" customWidth="1"/>
    <col min="32" max="16384" width="11.42578125" style="1"/>
  </cols>
  <sheetData>
    <row r="1" spans="1:43" ht="40.5" customHeight="1">
      <c r="A1" s="148" t="str">
        <f>'PANEL DE CONTROL DISTRITAL'!A1:Q1</f>
        <v>INSTITUTO NACIONAL ELECTORAL
SISTEMA DE GESTIÓN DE LA CALIDAD
ESTADO DE MÉXICO</v>
      </c>
      <c r="B1" s="148"/>
      <c r="C1" s="148"/>
      <c r="D1" s="148"/>
      <c r="E1" s="148"/>
      <c r="F1" s="148"/>
      <c r="G1" s="148"/>
      <c r="H1" s="148"/>
      <c r="I1" s="148"/>
      <c r="J1" s="148"/>
      <c r="K1" s="148"/>
      <c r="L1" s="148"/>
      <c r="M1" s="148"/>
      <c r="N1" s="148"/>
      <c r="O1" s="148"/>
      <c r="P1" s="148"/>
      <c r="Q1" s="148"/>
      <c r="R1" s="148"/>
      <c r="S1" s="148"/>
      <c r="T1" s="148"/>
      <c r="U1" s="148"/>
      <c r="V1" s="148"/>
      <c r="W1" s="148"/>
      <c r="X1" s="148"/>
      <c r="Y1" s="148"/>
      <c r="Z1" s="148"/>
      <c r="AA1" s="148"/>
      <c r="AB1" s="148"/>
      <c r="AC1" s="148"/>
      <c r="AD1" s="148"/>
      <c r="AE1" s="148"/>
    </row>
    <row r="2" spans="1:43" ht="33.75" customHeight="1">
      <c r="A2" s="11"/>
      <c r="B2" s="11"/>
      <c r="C2" s="11"/>
      <c r="D2" s="9" t="s">
        <v>89</v>
      </c>
      <c r="E2" s="9">
        <v>10</v>
      </c>
      <c r="F2" s="149" t="s">
        <v>90</v>
      </c>
      <c r="G2" s="149"/>
      <c r="H2" s="20">
        <v>151051</v>
      </c>
      <c r="I2" s="19"/>
      <c r="J2" s="19"/>
      <c r="K2" s="19"/>
      <c r="L2" s="19"/>
      <c r="M2" s="19"/>
      <c r="N2" s="19"/>
      <c r="O2" s="19"/>
      <c r="P2" s="19"/>
      <c r="Q2" s="19"/>
      <c r="R2" s="19"/>
      <c r="S2" s="19"/>
      <c r="T2" s="19"/>
      <c r="U2" s="19"/>
      <c r="V2" s="19"/>
      <c r="W2" s="58"/>
      <c r="X2" s="150" t="str">
        <f>'PANEL DE CONTROL DISTRITAL'!M2</f>
        <v>Fecha de corte: 22/01/2024</v>
      </c>
      <c r="Y2" s="150"/>
      <c r="Z2" s="150"/>
      <c r="AA2" s="150"/>
      <c r="AB2" s="150"/>
      <c r="AC2" s="150"/>
      <c r="AD2" s="150"/>
      <c r="AE2" s="150"/>
      <c r="AF2" s="15"/>
    </row>
    <row r="3" spans="1:43" ht="11.25" customHeight="1">
      <c r="A3" s="11"/>
      <c r="B3" s="6"/>
      <c r="C3" s="6"/>
      <c r="D3" s="6"/>
      <c r="E3" s="6"/>
      <c r="F3" s="6"/>
      <c r="G3" s="6"/>
      <c r="H3" s="6"/>
      <c r="I3" s="6"/>
      <c r="J3" s="6"/>
      <c r="K3" s="6"/>
      <c r="L3" s="6"/>
      <c r="M3" s="6"/>
      <c r="N3" s="6"/>
      <c r="O3" s="6"/>
      <c r="P3" s="6"/>
      <c r="Q3" s="6"/>
      <c r="R3" s="6"/>
      <c r="S3" s="6"/>
      <c r="T3" s="6"/>
      <c r="U3" s="6"/>
      <c r="V3" s="6"/>
      <c r="W3" s="6"/>
      <c r="X3" s="6"/>
      <c r="Y3" s="6"/>
      <c r="Z3" s="6"/>
      <c r="AA3" s="6"/>
      <c r="AB3" s="6"/>
      <c r="AC3" s="6"/>
      <c r="AD3" s="6"/>
    </row>
    <row r="4" spans="1:43" ht="30" customHeight="1">
      <c r="A4" s="154" t="s">
        <v>91</v>
      </c>
      <c r="B4" s="155"/>
      <c r="C4" s="155"/>
      <c r="D4" s="155"/>
      <c r="E4" s="155"/>
      <c r="F4" s="155"/>
      <c r="G4" s="155"/>
      <c r="H4" s="155"/>
      <c r="I4" s="155"/>
      <c r="J4" s="155"/>
      <c r="K4" s="155"/>
      <c r="L4" s="155"/>
      <c r="M4" s="155"/>
      <c r="N4" s="155"/>
      <c r="O4" s="155"/>
      <c r="P4" s="155"/>
      <c r="Q4" s="155"/>
      <c r="R4" s="155"/>
      <c r="S4" s="155"/>
      <c r="T4" s="155"/>
      <c r="U4" s="155"/>
      <c r="V4" s="155"/>
      <c r="W4" s="155"/>
      <c r="X4" s="155"/>
      <c r="Y4" s="155"/>
      <c r="Z4" s="155"/>
      <c r="AA4" s="155"/>
      <c r="AB4" s="155"/>
      <c r="AC4" s="155"/>
      <c r="AD4" s="155"/>
      <c r="AE4" s="156"/>
      <c r="AG4" s="18"/>
    </row>
    <row r="5" spans="1:43" ht="5.25" customHeight="1">
      <c r="A5" s="157"/>
      <c r="B5" s="158"/>
      <c r="C5" s="158"/>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9"/>
    </row>
    <row r="6" spans="1:43" ht="18" customHeight="1">
      <c r="A6" s="151" t="str">
        <f>'PANEL DE CONTROL DISTRITAL'!A6</f>
        <v>Número</v>
      </c>
      <c r="B6" s="152" t="str">
        <f>'PANEL DE CONTROL DISTRITAL'!B6</f>
        <v xml:space="preserve">PROCESOS SUSTANTIVOS E INDICADORES </v>
      </c>
      <c r="C6" s="152"/>
      <c r="D6" s="152"/>
      <c r="E6" s="152"/>
      <c r="F6" s="152"/>
      <c r="G6" s="152"/>
      <c r="H6" s="152"/>
      <c r="I6" s="160" t="s">
        <v>92</v>
      </c>
      <c r="J6" s="161"/>
      <c r="K6" s="161"/>
      <c r="L6" s="161"/>
      <c r="M6" s="161"/>
      <c r="N6" s="161"/>
      <c r="O6" s="161"/>
      <c r="P6" s="161"/>
      <c r="Q6" s="161"/>
      <c r="R6" s="161"/>
      <c r="S6" s="161"/>
      <c r="T6" s="161"/>
      <c r="U6" s="161"/>
      <c r="V6" s="161"/>
      <c r="W6" s="161"/>
      <c r="X6" s="161"/>
      <c r="Y6" s="85"/>
      <c r="Z6" s="85"/>
      <c r="AA6" s="85"/>
      <c r="AB6" s="85"/>
      <c r="AC6" s="85"/>
      <c r="AD6" s="85"/>
      <c r="AE6" s="153" t="s">
        <v>93</v>
      </c>
    </row>
    <row r="7" spans="1:43" ht="17.25" customHeight="1">
      <c r="A7" s="151"/>
      <c r="B7" s="152" t="str">
        <f>'PANEL DE CONTROL DISTRITAL'!B7</f>
        <v>DESCRIPCIÓN</v>
      </c>
      <c r="C7" s="152"/>
      <c r="D7" s="152"/>
      <c r="E7" s="152" t="str">
        <f>'PANEL DE CONTROL DISTRITAL'!E7</f>
        <v>MEDICIÓN</v>
      </c>
      <c r="F7" s="152"/>
      <c r="G7" s="152"/>
      <c r="H7" s="152"/>
      <c r="I7" s="162" t="str">
        <f>'PANEL DE CONTROL DISTRITAL'!A5</f>
        <v>CAMPAÑA ANUAL INTENSA 2023</v>
      </c>
      <c r="J7" s="163"/>
      <c r="K7" s="163"/>
      <c r="L7" s="163"/>
      <c r="M7" s="163"/>
      <c r="N7" s="163"/>
      <c r="O7" s="163"/>
      <c r="P7" s="163"/>
      <c r="Q7" s="163"/>
      <c r="R7" s="163"/>
      <c r="S7" s="163"/>
      <c r="T7" s="163"/>
      <c r="U7" s="163"/>
      <c r="V7" s="163"/>
      <c r="W7" s="163"/>
      <c r="X7" s="163"/>
      <c r="Y7" s="86"/>
      <c r="Z7" s="86"/>
      <c r="AA7" s="86"/>
      <c r="AB7" s="86"/>
      <c r="AC7" s="86"/>
      <c r="AD7" s="86"/>
      <c r="AE7" s="153"/>
    </row>
    <row r="8" spans="1:43" ht="5.25" customHeight="1">
      <c r="A8" s="151"/>
      <c r="B8" s="164"/>
      <c r="C8" s="165"/>
      <c r="D8" s="165"/>
      <c r="E8" s="165"/>
      <c r="F8" s="165"/>
      <c r="G8" s="165"/>
      <c r="H8" s="165"/>
      <c r="I8" s="165"/>
      <c r="J8" s="165"/>
      <c r="K8" s="165"/>
      <c r="L8" s="165"/>
      <c r="M8" s="165"/>
      <c r="N8" s="165"/>
      <c r="O8" s="165"/>
      <c r="P8" s="165"/>
      <c r="Q8" s="165"/>
      <c r="R8" s="165"/>
      <c r="S8" s="165"/>
      <c r="T8" s="165"/>
      <c r="U8" s="165"/>
      <c r="V8" s="165"/>
      <c r="W8" s="165"/>
      <c r="X8" s="165"/>
      <c r="Y8" s="87"/>
      <c r="Z8" s="87"/>
      <c r="AA8" s="87"/>
      <c r="AB8" s="87"/>
      <c r="AC8" s="87"/>
      <c r="AD8" s="87"/>
      <c r="AE8" s="153"/>
    </row>
    <row r="9" spans="1:43" s="2" customFormat="1" ht="29.25" customHeight="1" thickTop="1" thickBot="1">
      <c r="A9" s="151"/>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42" t="str">
        <f>'PANEL DE CONTROL DISTRITAL'!H8</f>
        <v>Nominativo</v>
      </c>
      <c r="I9" s="31" t="str">
        <f>'150151'!I9</f>
        <v>2023-37</v>
      </c>
      <c r="J9" s="31" t="str">
        <f>'150151'!J9</f>
        <v>2023-38</v>
      </c>
      <c r="K9" s="31" t="str">
        <f>'150151'!K9</f>
        <v>2023-39</v>
      </c>
      <c r="L9" s="31" t="str">
        <f>'150151'!L9</f>
        <v>2023-40</v>
      </c>
      <c r="M9" s="31" t="str">
        <f>'150151'!M9</f>
        <v>2023-41</v>
      </c>
      <c r="N9" s="31" t="str">
        <f>'150151'!N9</f>
        <v>2023-42</v>
      </c>
      <c r="O9" s="31" t="str">
        <f>'150151'!O9</f>
        <v>2023-43</v>
      </c>
      <c r="P9" s="31" t="str">
        <f>'150151'!P9</f>
        <v>2023-44</v>
      </c>
      <c r="Q9" s="31" t="str">
        <f>'150151'!Q9</f>
        <v>2023-45</v>
      </c>
      <c r="R9" s="31" t="str">
        <f>'150151'!R9</f>
        <v>2023-46</v>
      </c>
      <c r="S9" s="31" t="str">
        <f>'150151'!S9</f>
        <v>2023-47</v>
      </c>
      <c r="T9" s="31" t="str">
        <f>'150151'!T9</f>
        <v>2023-48</v>
      </c>
      <c r="U9" s="31" t="str">
        <f>'150151'!U9</f>
        <v>2023-49</v>
      </c>
      <c r="V9" s="31" t="str">
        <f>'150151'!V9</f>
        <v>2023-50</v>
      </c>
      <c r="W9" s="31" t="str">
        <f>'150151'!W9</f>
        <v>2023-51</v>
      </c>
      <c r="X9" s="31" t="str">
        <f>'150151'!X9</f>
        <v>2023-52</v>
      </c>
      <c r="Y9" s="31" t="s">
        <v>110</v>
      </c>
      <c r="Z9" s="31" t="s">
        <v>111</v>
      </c>
      <c r="AA9" s="31" t="s">
        <v>112</v>
      </c>
      <c r="AB9" s="31" t="s">
        <v>113</v>
      </c>
      <c r="AC9" s="31" t="s">
        <v>114</v>
      </c>
      <c r="AD9" s="31" t="s">
        <v>115</v>
      </c>
      <c r="AE9" s="153"/>
    </row>
    <row r="10" spans="1:43" s="2" customFormat="1" ht="50.1" customHeight="1" thickTop="1" thickBot="1">
      <c r="A10" s="167">
        <f>'PANEL DE CONTROL DISTRITAL'!A9</f>
        <v>1</v>
      </c>
      <c r="B10" s="169" t="str">
        <f>'PANEL DE CONTROL DISTRITAL'!B9</f>
        <v>ENTREVISTA</v>
      </c>
      <c r="C10" s="166" t="str">
        <f>'PANEL DE CONTROL DISTRITAL'!C9</f>
        <v xml:space="preserve"> Auxiliar de Atención Ciudadana</v>
      </c>
      <c r="D10" s="170" t="str">
        <f>'PANEL DE CONTROL DISTRITAL'!D9</f>
        <v>Efectividad de la entrevista =</v>
      </c>
      <c r="E10" s="166" t="str">
        <f>'PANEL DE CONTROL DISTRITAL'!E9</f>
        <v>(Número de trámites aplicados / (Número de fichas requisitadas - Notificaciones de improcedencia de trámite)) x 100</v>
      </c>
      <c r="F10" s="171" t="str">
        <f>'PANEL DE CONTROL DISTRITAL'!F9</f>
        <v>Semanal (remesa)</v>
      </c>
      <c r="G10" s="172">
        <f>'PANEL DE CONTROL DISTRITAL'!G9</f>
        <v>0.9</v>
      </c>
      <c r="H10" s="25" t="str">
        <f>'PANEL DE CONTROL DISTRITAL'!H9</f>
        <v>Número de trámites aplicados</v>
      </c>
      <c r="I10" s="23">
        <v>178</v>
      </c>
      <c r="J10" s="23">
        <v>772</v>
      </c>
      <c r="K10" s="23">
        <v>710</v>
      </c>
      <c r="L10" s="23">
        <v>759</v>
      </c>
      <c r="M10" s="23">
        <v>833</v>
      </c>
      <c r="N10" s="23">
        <v>852</v>
      </c>
      <c r="O10" s="23">
        <v>929</v>
      </c>
      <c r="P10" s="23">
        <v>879</v>
      </c>
      <c r="Q10" s="23">
        <v>858</v>
      </c>
      <c r="R10" s="23">
        <v>566</v>
      </c>
      <c r="S10" s="23">
        <v>1032</v>
      </c>
      <c r="T10" s="23">
        <v>1027</v>
      </c>
      <c r="U10" s="23">
        <v>1008</v>
      </c>
      <c r="V10" s="23">
        <v>1331</v>
      </c>
      <c r="W10" s="23">
        <v>1167</v>
      </c>
      <c r="X10" s="23">
        <v>1040</v>
      </c>
      <c r="Y10" s="23">
        <v>1143</v>
      </c>
      <c r="Z10" s="23">
        <v>992</v>
      </c>
      <c r="AA10" s="75">
        <v>1346</v>
      </c>
      <c r="AB10" s="75">
        <v>2002</v>
      </c>
      <c r="AC10" s="75">
        <v>2824</v>
      </c>
      <c r="AD10" s="64">
        <v>688</v>
      </c>
      <c r="AE10" s="168">
        <f>IFERROR(SUM(I10:AD10)/SUM(I11:AD11),0)</f>
        <v>0.99986921836174203</v>
      </c>
    </row>
    <row r="11" spans="1:43" s="2" customFormat="1" ht="50.1" customHeight="1" thickTop="1" thickBot="1">
      <c r="A11" s="167"/>
      <c r="B11" s="169"/>
      <c r="C11" s="166"/>
      <c r="D11" s="170"/>
      <c r="E11" s="166"/>
      <c r="F11" s="171"/>
      <c r="G11" s="172"/>
      <c r="H11" s="25" t="str">
        <f>'PANEL DE CONTROL DISTRITAL'!H10</f>
        <v>Número de fichas requisitadas - Notificaciones de improcedencia de trámite</v>
      </c>
      <c r="I11" s="43">
        <v>178</v>
      </c>
      <c r="J11" s="43">
        <v>773</v>
      </c>
      <c r="K11" s="43">
        <v>711</v>
      </c>
      <c r="L11" s="43">
        <v>759</v>
      </c>
      <c r="M11" s="43">
        <v>833</v>
      </c>
      <c r="N11" s="43">
        <v>852</v>
      </c>
      <c r="O11" s="43">
        <v>929</v>
      </c>
      <c r="P11" s="43">
        <v>880</v>
      </c>
      <c r="Q11" s="43">
        <v>858</v>
      </c>
      <c r="R11" s="43">
        <v>566</v>
      </c>
      <c r="S11" s="43">
        <v>1032</v>
      </c>
      <c r="T11" s="43">
        <v>1027</v>
      </c>
      <c r="U11" s="43">
        <v>1008</v>
      </c>
      <c r="V11" s="43">
        <v>1331</v>
      </c>
      <c r="W11" s="43">
        <v>1167</v>
      </c>
      <c r="X11" s="43">
        <v>1040</v>
      </c>
      <c r="Y11" s="43">
        <v>1143</v>
      </c>
      <c r="Z11" s="43">
        <v>992</v>
      </c>
      <c r="AA11" s="98">
        <v>1346</v>
      </c>
      <c r="AB11" s="98">
        <v>2002</v>
      </c>
      <c r="AC11" s="98">
        <v>2824</v>
      </c>
      <c r="AD11" s="68">
        <v>688</v>
      </c>
      <c r="AE11" s="168"/>
    </row>
    <row r="12" spans="1:43" s="45" customFormat="1" ht="8.1" customHeight="1" thickTop="1" thickBot="1">
      <c r="A12" s="167"/>
      <c r="B12" s="167"/>
      <c r="C12" s="167"/>
      <c r="D12" s="167"/>
      <c r="E12" s="167"/>
      <c r="F12" s="167"/>
      <c r="G12" s="167"/>
      <c r="H12" s="167"/>
      <c r="I12" s="167"/>
      <c r="J12" s="167"/>
      <c r="K12" s="167"/>
      <c r="L12" s="167"/>
      <c r="M12" s="167"/>
      <c r="N12" s="167"/>
      <c r="O12" s="167"/>
      <c r="P12" s="167"/>
      <c r="Q12" s="167"/>
      <c r="R12" s="167"/>
      <c r="S12" s="167"/>
      <c r="T12" s="167"/>
      <c r="U12" s="167"/>
      <c r="V12" s="167"/>
      <c r="W12" s="167"/>
      <c r="X12" s="167"/>
      <c r="Y12" s="167"/>
      <c r="Z12" s="167"/>
      <c r="AA12" s="167"/>
      <c r="AB12" s="167"/>
      <c r="AC12" s="167"/>
      <c r="AD12" s="167"/>
      <c r="AE12" s="167"/>
      <c r="AF12" s="44"/>
      <c r="AG12" s="44"/>
      <c r="AH12" s="44"/>
      <c r="AI12" s="44"/>
      <c r="AJ12" s="44"/>
      <c r="AK12" s="44"/>
      <c r="AL12" s="44"/>
      <c r="AM12" s="44"/>
      <c r="AN12" s="44"/>
      <c r="AO12" s="44"/>
      <c r="AP12" s="44"/>
      <c r="AQ12" s="44"/>
    </row>
    <row r="13" spans="1:43" s="3" customFormat="1" ht="50.1" customHeight="1" thickTop="1" thickBot="1">
      <c r="A13" s="167">
        <f>'PANEL DE CONTROL DISTRITAL'!A12</f>
        <v>2</v>
      </c>
      <c r="B13" s="169" t="str">
        <f>'PANEL DE CONTROL DISTRITAL'!B12</f>
        <v>TRÁMITE</v>
      </c>
      <c r="C13" s="166" t="str">
        <f>'PANEL DE CONTROL DISTRITAL'!C12</f>
        <v>Operador de Equipo Tecnológico</v>
      </c>
      <c r="D13" s="170" t="str">
        <f>'PANEL DE CONTROL DISTRITAL'!D12</f>
        <v>Trámites exitosos efectivos=</v>
      </c>
      <c r="E13" s="166" t="str">
        <f>'PANEL DE CONTROL DISTRITAL'!E12</f>
        <v>(Número de trámites exitosos / Número de trámites aplicados) x 100</v>
      </c>
      <c r="F13" s="171" t="str">
        <f>'PANEL DE CONTROL DISTRITAL'!F12</f>
        <v>Semanal (remesa)</v>
      </c>
      <c r="G13" s="172">
        <f>'PANEL DE CONTROL DISTRITAL'!G12</f>
        <v>0.9</v>
      </c>
      <c r="H13" s="25" t="str">
        <f>'PANEL DE CONTROL DISTRITAL'!H12</f>
        <v>Número de trámites exitosos</v>
      </c>
      <c r="I13" s="23">
        <v>178</v>
      </c>
      <c r="J13" s="23">
        <v>767</v>
      </c>
      <c r="K13" s="23">
        <v>700</v>
      </c>
      <c r="L13" s="23">
        <v>755</v>
      </c>
      <c r="M13" s="23">
        <v>827</v>
      </c>
      <c r="N13" s="23">
        <v>845</v>
      </c>
      <c r="O13" s="23">
        <v>926</v>
      </c>
      <c r="P13" s="23">
        <v>872</v>
      </c>
      <c r="Q13" s="23">
        <v>856</v>
      </c>
      <c r="R13" s="23">
        <v>566</v>
      </c>
      <c r="S13" s="23">
        <v>1026</v>
      </c>
      <c r="T13" s="23">
        <v>1026</v>
      </c>
      <c r="U13" s="23">
        <v>1003</v>
      </c>
      <c r="V13" s="23">
        <v>1326</v>
      </c>
      <c r="W13" s="23">
        <v>1162</v>
      </c>
      <c r="X13" s="23">
        <v>1039</v>
      </c>
      <c r="Y13" s="23">
        <v>1142</v>
      </c>
      <c r="Z13" s="23">
        <v>984</v>
      </c>
      <c r="AA13" s="75">
        <v>1343</v>
      </c>
      <c r="AB13" s="75">
        <v>1998</v>
      </c>
      <c r="AC13" s="75">
        <v>2814</v>
      </c>
      <c r="AD13" s="64">
        <v>685</v>
      </c>
      <c r="AE13" s="168">
        <f>IFERROR(SUM(I13:AD13)/SUM(I14:AD14),0)</f>
        <v>0.99581444018137422</v>
      </c>
    </row>
    <row r="14" spans="1:43" s="3" customFormat="1" ht="50.1" customHeight="1" thickTop="1" thickBot="1">
      <c r="A14" s="167"/>
      <c r="B14" s="169"/>
      <c r="C14" s="166"/>
      <c r="D14" s="170"/>
      <c r="E14" s="166"/>
      <c r="F14" s="171"/>
      <c r="G14" s="172"/>
      <c r="H14" s="25" t="str">
        <f>'PANEL DE CONTROL DISTRITAL'!H13</f>
        <v>Número de trámites aplicados</v>
      </c>
      <c r="I14" s="43">
        <v>178</v>
      </c>
      <c r="J14" s="43">
        <v>772</v>
      </c>
      <c r="K14" s="43">
        <v>710</v>
      </c>
      <c r="L14" s="43">
        <v>759</v>
      </c>
      <c r="M14" s="43">
        <v>833</v>
      </c>
      <c r="N14" s="43">
        <v>852</v>
      </c>
      <c r="O14" s="43">
        <v>929</v>
      </c>
      <c r="P14" s="43">
        <v>879</v>
      </c>
      <c r="Q14" s="43">
        <v>858</v>
      </c>
      <c r="R14" s="43">
        <v>566</v>
      </c>
      <c r="S14" s="43">
        <v>1032</v>
      </c>
      <c r="T14" s="43">
        <v>1027</v>
      </c>
      <c r="U14" s="43">
        <v>1008</v>
      </c>
      <c r="V14" s="43">
        <v>1331</v>
      </c>
      <c r="W14" s="43">
        <v>1167</v>
      </c>
      <c r="X14" s="43">
        <v>1040</v>
      </c>
      <c r="Y14" s="43">
        <v>1143</v>
      </c>
      <c r="Z14" s="43">
        <v>992</v>
      </c>
      <c r="AA14" s="98">
        <v>1346</v>
      </c>
      <c r="AB14" s="98">
        <v>2002</v>
      </c>
      <c r="AC14" s="98">
        <v>2824</v>
      </c>
      <c r="AD14" s="68">
        <v>688</v>
      </c>
      <c r="AE14" s="168"/>
    </row>
    <row r="15" spans="1:43" s="45" customFormat="1" ht="8.1" customHeight="1" thickTop="1" thickBot="1">
      <c r="A15" s="167">
        <v>87</v>
      </c>
      <c r="B15" s="167"/>
      <c r="C15" s="167"/>
      <c r="D15" s="167"/>
      <c r="E15" s="167"/>
      <c r="F15" s="167"/>
      <c r="G15" s="167"/>
      <c r="H15" s="167"/>
      <c r="I15" s="167"/>
      <c r="J15" s="167"/>
      <c r="K15" s="167"/>
      <c r="L15" s="167"/>
      <c r="M15" s="167"/>
      <c r="N15" s="167"/>
      <c r="O15" s="167"/>
      <c r="P15" s="167"/>
      <c r="Q15" s="167"/>
      <c r="R15" s="167"/>
      <c r="S15" s="167"/>
      <c r="T15" s="167"/>
      <c r="U15" s="167"/>
      <c r="V15" s="167"/>
      <c r="W15" s="167"/>
      <c r="X15" s="167"/>
      <c r="Y15" s="167"/>
      <c r="Z15" s="167"/>
      <c r="AA15" s="167"/>
      <c r="AB15" s="167"/>
      <c r="AC15" s="167"/>
      <c r="AD15" s="167"/>
      <c r="AE15" s="167"/>
      <c r="AF15" s="44"/>
      <c r="AG15" s="44"/>
      <c r="AH15" s="44"/>
      <c r="AI15" s="44"/>
      <c r="AJ15" s="44"/>
      <c r="AK15" s="44"/>
      <c r="AL15" s="44"/>
      <c r="AM15" s="44"/>
      <c r="AN15" s="44"/>
      <c r="AO15" s="44"/>
      <c r="AP15" s="44"/>
      <c r="AQ15" s="44"/>
    </row>
    <row r="16" spans="1:43" s="3" customFormat="1" ht="50.1" customHeight="1" thickTop="1" thickBot="1">
      <c r="A16" s="167">
        <f>'PANEL DE CONTROL DISTRITAL'!A15</f>
        <v>3</v>
      </c>
      <c r="B16" s="169" t="str">
        <f>'PANEL DE CONTROL DISTRITAL'!B15</f>
        <v>TRANSFERENCIA</v>
      </c>
      <c r="C16" s="166" t="str">
        <f>'PANEL DE CONTROL DISTRITAL'!C15</f>
        <v>Responsable de Módulo</v>
      </c>
      <c r="D16" s="170" t="str">
        <f>'PANEL DE CONTROL DISTRITAL'!D15</f>
        <v xml:space="preserve">Transacciones exitosas = </v>
      </c>
      <c r="E16" s="166" t="str">
        <f>'PANEL DE CONTROL DISTRITAL'!E15</f>
        <v>(Número de Archivos de Transacción aceptados /Total de Archivos de Transacción procesados) x100</v>
      </c>
      <c r="F16" s="171" t="str">
        <f>'PANEL DE CONTROL DISTRITAL'!F15</f>
        <v>Semanal (remesa)</v>
      </c>
      <c r="G16" s="172">
        <f>'PANEL DE CONTROL DISTRITAL'!G15</f>
        <v>0.9</v>
      </c>
      <c r="H16" s="25" t="str">
        <f>'PANEL DE CONTROL DISTRITAL'!H15</f>
        <v>Número de Archivos de Transacción aceptados</v>
      </c>
      <c r="I16" s="23">
        <v>178</v>
      </c>
      <c r="J16" s="23">
        <v>772</v>
      </c>
      <c r="K16" s="23">
        <v>710</v>
      </c>
      <c r="L16" s="23">
        <v>759</v>
      </c>
      <c r="M16" s="23">
        <v>833</v>
      </c>
      <c r="N16" s="23">
        <v>852</v>
      </c>
      <c r="O16" s="23">
        <v>929</v>
      </c>
      <c r="P16" s="23">
        <v>879</v>
      </c>
      <c r="Q16" s="23">
        <v>858</v>
      </c>
      <c r="R16" s="23">
        <v>566</v>
      </c>
      <c r="S16" s="23">
        <v>1032</v>
      </c>
      <c r="T16" s="23">
        <v>1027</v>
      </c>
      <c r="U16" s="23">
        <v>1008</v>
      </c>
      <c r="V16" s="23">
        <v>1331</v>
      </c>
      <c r="W16" s="23">
        <v>1167</v>
      </c>
      <c r="X16" s="23">
        <v>1040</v>
      </c>
      <c r="Y16" s="23">
        <v>1143</v>
      </c>
      <c r="Z16" s="23">
        <v>992</v>
      </c>
      <c r="AA16" s="75">
        <v>1346</v>
      </c>
      <c r="AB16" s="75">
        <v>2002</v>
      </c>
      <c r="AC16" s="75">
        <v>2824</v>
      </c>
      <c r="AD16" s="64">
        <v>688</v>
      </c>
      <c r="AE16" s="168">
        <f>IFERROR(SUM(I16:AD16)/SUM(I17:AD17),0)</f>
        <v>1</v>
      </c>
    </row>
    <row r="17" spans="1:43" s="3" customFormat="1" ht="50.1" customHeight="1" thickTop="1" thickBot="1">
      <c r="A17" s="167"/>
      <c r="B17" s="169"/>
      <c r="C17" s="166"/>
      <c r="D17" s="170"/>
      <c r="E17" s="166"/>
      <c r="F17" s="171"/>
      <c r="G17" s="172"/>
      <c r="H17" s="25" t="str">
        <f>'PANEL DE CONTROL DISTRITAL'!H16</f>
        <v>Total de Archivos de Transacción procesados</v>
      </c>
      <c r="I17" s="43">
        <v>178</v>
      </c>
      <c r="J17" s="43">
        <v>772</v>
      </c>
      <c r="K17" s="43">
        <v>710</v>
      </c>
      <c r="L17" s="43">
        <v>759</v>
      </c>
      <c r="M17" s="43">
        <v>833</v>
      </c>
      <c r="N17" s="43">
        <v>852</v>
      </c>
      <c r="O17" s="43">
        <v>929</v>
      </c>
      <c r="P17" s="43">
        <v>879</v>
      </c>
      <c r="Q17" s="43">
        <v>858</v>
      </c>
      <c r="R17" s="43">
        <v>566</v>
      </c>
      <c r="S17" s="43">
        <v>1032</v>
      </c>
      <c r="T17" s="43">
        <v>1027</v>
      </c>
      <c r="U17" s="43">
        <v>1008</v>
      </c>
      <c r="V17" s="43">
        <v>1331</v>
      </c>
      <c r="W17" s="43">
        <v>1167</v>
      </c>
      <c r="X17" s="43">
        <v>1040</v>
      </c>
      <c r="Y17" s="43">
        <v>1143</v>
      </c>
      <c r="Z17" s="43">
        <v>992</v>
      </c>
      <c r="AA17" s="98">
        <v>1346</v>
      </c>
      <c r="AB17" s="98">
        <v>2002</v>
      </c>
      <c r="AC17" s="98">
        <v>2824</v>
      </c>
      <c r="AD17" s="68">
        <v>688</v>
      </c>
      <c r="AE17" s="168"/>
    </row>
    <row r="18" spans="1:43" s="45" customFormat="1" ht="8.1" customHeight="1" thickTop="1" thickBot="1">
      <c r="A18" s="167"/>
      <c r="B18" s="167"/>
      <c r="C18" s="167"/>
      <c r="D18" s="167"/>
      <c r="E18" s="167"/>
      <c r="F18" s="167"/>
      <c r="G18" s="167"/>
      <c r="H18" s="167"/>
      <c r="I18" s="167"/>
      <c r="J18" s="167"/>
      <c r="K18" s="167"/>
      <c r="L18" s="167"/>
      <c r="M18" s="167"/>
      <c r="N18" s="167"/>
      <c r="O18" s="167"/>
      <c r="P18" s="167"/>
      <c r="Q18" s="167"/>
      <c r="R18" s="167"/>
      <c r="S18" s="167"/>
      <c r="T18" s="167"/>
      <c r="U18" s="167"/>
      <c r="V18" s="167"/>
      <c r="W18" s="167"/>
      <c r="X18" s="167"/>
      <c r="Y18" s="167"/>
      <c r="Z18" s="167"/>
      <c r="AA18" s="167"/>
      <c r="AB18" s="167"/>
      <c r="AC18" s="167"/>
      <c r="AD18" s="167"/>
      <c r="AE18" s="167"/>
      <c r="AF18" s="44"/>
      <c r="AG18" s="44"/>
      <c r="AH18" s="44"/>
      <c r="AI18" s="44"/>
      <c r="AJ18" s="44"/>
      <c r="AK18" s="44"/>
      <c r="AL18" s="44"/>
      <c r="AM18" s="44"/>
      <c r="AN18" s="44"/>
      <c r="AO18" s="44"/>
      <c r="AP18" s="44"/>
      <c r="AQ18" s="44"/>
    </row>
    <row r="19" spans="1:43" s="3" customFormat="1" ht="50.1" customHeight="1" thickTop="1" thickBot="1">
      <c r="A19" s="167">
        <f>'PANEL DE CONTROL DISTRITAL'!A18</f>
        <v>4</v>
      </c>
      <c r="B19" s="169" t="str">
        <f>'PANEL DE CONTROL DISTRITAL'!B18</f>
        <v>CONCILIACIÓN</v>
      </c>
      <c r="C19" s="166" t="str">
        <f>'PANEL DE CONTROL DISTRITAL'!C18</f>
        <v>Responsable de Módulo</v>
      </c>
      <c r="D19" s="170" t="str">
        <f>'PANEL DE CONTROL DISTRITAL'!D18</f>
        <v xml:space="preserve">Credenciales disponibles para entrega = </v>
      </c>
      <c r="E19" s="166" t="str">
        <f>'PANEL DE CONTROL DISTRITAL'!E18</f>
        <v>((Credenciales recibidas - Credenciales inconsistentes) / Credenciales recibidas) x 100</v>
      </c>
      <c r="F19" s="171" t="str">
        <f>'PANEL DE CONTROL DISTRITAL'!F18</f>
        <v>Semanal (remesa)</v>
      </c>
      <c r="G19" s="172">
        <f>'PANEL DE CONTROL DISTRITAL'!G18</f>
        <v>0.9</v>
      </c>
      <c r="H19" s="25" t="str">
        <f>'PANEL DE CONTROL DISTRITAL'!H18</f>
        <v xml:space="preserve">Credenciales Recibidas - Credenciales inconsistentes </v>
      </c>
      <c r="I19" s="23">
        <v>0</v>
      </c>
      <c r="J19" s="23">
        <v>904</v>
      </c>
      <c r="K19" s="23">
        <v>781</v>
      </c>
      <c r="L19" s="23">
        <v>666</v>
      </c>
      <c r="M19" s="23">
        <v>854</v>
      </c>
      <c r="N19" s="23">
        <v>812</v>
      </c>
      <c r="O19" s="23">
        <v>901</v>
      </c>
      <c r="P19" s="23">
        <v>914</v>
      </c>
      <c r="Q19" s="23">
        <v>871</v>
      </c>
      <c r="R19" s="23">
        <v>643</v>
      </c>
      <c r="S19" s="23">
        <v>811</v>
      </c>
      <c r="T19" s="23">
        <v>1021</v>
      </c>
      <c r="U19" s="23">
        <v>873</v>
      </c>
      <c r="V19" s="23">
        <v>1335</v>
      </c>
      <c r="W19" s="23">
        <v>1051</v>
      </c>
      <c r="X19" s="23">
        <v>1287</v>
      </c>
      <c r="Y19" s="23">
        <v>637</v>
      </c>
      <c r="Z19" s="23">
        <v>876</v>
      </c>
      <c r="AA19" s="64">
        <v>788</v>
      </c>
      <c r="AB19" s="75">
        <v>1997</v>
      </c>
      <c r="AC19" s="75">
        <v>1743</v>
      </c>
      <c r="AD19" s="64">
        <v>253</v>
      </c>
      <c r="AE19" s="168">
        <f>IFERROR(SUM(I19:AD19)/SUM(I20:AD20),0)</f>
        <v>1</v>
      </c>
    </row>
    <row r="20" spans="1:43" s="3" customFormat="1" ht="50.1" customHeight="1" thickTop="1" thickBot="1">
      <c r="A20" s="167"/>
      <c r="B20" s="169"/>
      <c r="C20" s="166"/>
      <c r="D20" s="170"/>
      <c r="E20" s="166"/>
      <c r="F20" s="171"/>
      <c r="G20" s="172"/>
      <c r="H20" s="25" t="str">
        <f>'PANEL DE CONTROL DISTRITAL'!H19</f>
        <v>Credenciales recibidas</v>
      </c>
      <c r="I20" s="43">
        <v>0</v>
      </c>
      <c r="J20" s="43">
        <v>904</v>
      </c>
      <c r="K20" s="43">
        <v>781</v>
      </c>
      <c r="L20" s="43">
        <v>666</v>
      </c>
      <c r="M20" s="43">
        <v>854</v>
      </c>
      <c r="N20" s="43">
        <v>812</v>
      </c>
      <c r="O20" s="43">
        <v>901</v>
      </c>
      <c r="P20" s="43">
        <v>914</v>
      </c>
      <c r="Q20" s="43">
        <v>871</v>
      </c>
      <c r="R20" s="43">
        <v>643</v>
      </c>
      <c r="S20" s="43">
        <v>811</v>
      </c>
      <c r="T20" s="43">
        <v>1021</v>
      </c>
      <c r="U20" s="43">
        <v>873</v>
      </c>
      <c r="V20" s="43">
        <v>1335</v>
      </c>
      <c r="W20" s="43">
        <v>1051</v>
      </c>
      <c r="X20" s="43">
        <v>1287</v>
      </c>
      <c r="Y20" s="43">
        <v>637</v>
      </c>
      <c r="Z20" s="43">
        <v>876</v>
      </c>
      <c r="AA20" s="68">
        <v>788</v>
      </c>
      <c r="AB20" s="98">
        <v>1997</v>
      </c>
      <c r="AC20" s="98">
        <v>1743</v>
      </c>
      <c r="AD20" s="68">
        <v>253</v>
      </c>
      <c r="AE20" s="168"/>
    </row>
    <row r="21" spans="1:43" s="45" customFormat="1" ht="8.1" customHeight="1" thickTop="1" thickBot="1">
      <c r="A21" s="46"/>
      <c r="B21" s="47"/>
      <c r="C21" s="48"/>
      <c r="D21" s="49"/>
      <c r="E21" s="48"/>
      <c r="F21" s="50"/>
      <c r="G21" s="51"/>
      <c r="H21" s="52"/>
      <c r="I21" s="53"/>
      <c r="J21" s="53"/>
      <c r="K21" s="53"/>
      <c r="L21" s="53"/>
      <c r="M21" s="53"/>
      <c r="N21" s="53"/>
      <c r="O21" s="53"/>
      <c r="P21" s="53"/>
      <c r="Q21" s="53"/>
      <c r="R21" s="53"/>
      <c r="S21" s="53"/>
      <c r="T21" s="53"/>
      <c r="U21" s="53"/>
      <c r="V21" s="53"/>
      <c r="W21" s="53"/>
      <c r="X21" s="53"/>
      <c r="Y21" s="53"/>
      <c r="Z21" s="53"/>
      <c r="AA21" s="53"/>
      <c r="AB21" s="53"/>
      <c r="AC21" s="53"/>
      <c r="AD21" s="53"/>
      <c r="AE21" s="54"/>
      <c r="AF21" s="44"/>
      <c r="AG21" s="44"/>
      <c r="AH21" s="44"/>
      <c r="AI21" s="44"/>
      <c r="AJ21" s="44"/>
      <c r="AK21" s="44"/>
      <c r="AL21" s="44"/>
      <c r="AM21" s="44"/>
      <c r="AN21" s="44"/>
      <c r="AO21" s="44"/>
      <c r="AP21" s="44"/>
      <c r="AQ21" s="44"/>
    </row>
    <row r="22" spans="1:43" s="3" customFormat="1" ht="50.1" customHeight="1" thickTop="1" thickBot="1">
      <c r="A22" s="167">
        <f>'PANEL DE CONTROL DISTRITAL'!A21</f>
        <v>5</v>
      </c>
      <c r="B22" s="169" t="str">
        <f>'PANEL DE CONTROL DISTRITAL'!B21</f>
        <v>CONCILIACIÓN</v>
      </c>
      <c r="C22" s="166" t="str">
        <f>'PANEL DE CONTROL DISTRITAL'!C21</f>
        <v>Responsable de Módulo</v>
      </c>
      <c r="D22" s="170" t="str">
        <f>'PANEL DE CONTROL DISTRITAL'!D21</f>
        <v xml:space="preserve">Credenciales disponibles para entrega = </v>
      </c>
      <c r="E22" s="166" t="str">
        <f>'PANEL DE CONTROL DISTRITAL'!E21</f>
        <v>(Credenciales en resguardo / Credenciales totales en SIIRFE disponibles para entrega) x 100</v>
      </c>
      <c r="F22" s="171" t="str">
        <f>'PANEL DE CONTROL DISTRITAL'!F21</f>
        <v>Semanal (remesa)</v>
      </c>
      <c r="G22" s="172">
        <f>'PANEL DE CONTROL DISTRITAL'!G21</f>
        <v>1</v>
      </c>
      <c r="H22" s="25" t="str">
        <f>'PANEL DE CONTROL DISTRITAL'!H21</f>
        <v>Credenciales en resguardo</v>
      </c>
      <c r="I22" s="23">
        <v>1362</v>
      </c>
      <c r="J22" s="23">
        <v>1447</v>
      </c>
      <c r="K22" s="23">
        <v>1400</v>
      </c>
      <c r="L22" s="23">
        <v>1146</v>
      </c>
      <c r="M22" s="23">
        <v>1276</v>
      </c>
      <c r="N22" s="23">
        <v>1244</v>
      </c>
      <c r="O22" s="23">
        <v>1338</v>
      </c>
      <c r="P22" s="23">
        <v>1279</v>
      </c>
      <c r="Q22" s="23">
        <v>1294</v>
      </c>
      <c r="R22" s="23">
        <v>1254</v>
      </c>
      <c r="S22" s="23">
        <v>1191</v>
      </c>
      <c r="T22" s="23">
        <v>1414</v>
      </c>
      <c r="U22" s="23">
        <v>1371</v>
      </c>
      <c r="V22" s="23">
        <v>1761</v>
      </c>
      <c r="W22" s="23">
        <v>1590</v>
      </c>
      <c r="X22" s="23">
        <v>1721</v>
      </c>
      <c r="Y22" s="23">
        <v>1252</v>
      </c>
      <c r="Z22" s="23">
        <v>1055</v>
      </c>
      <c r="AA22" s="64">
        <v>970</v>
      </c>
      <c r="AB22" s="75">
        <v>1610</v>
      </c>
      <c r="AC22" s="75">
        <v>1489</v>
      </c>
      <c r="AD22" s="75">
        <v>1413</v>
      </c>
      <c r="AE22" s="168">
        <f>IFERROR(SUM(I22:AD22)/SUM(I23:AD23),0)</f>
        <v>1</v>
      </c>
    </row>
    <row r="23" spans="1:43" s="3" customFormat="1" ht="50.1" customHeight="1" thickTop="1" thickBot="1">
      <c r="A23" s="167"/>
      <c r="B23" s="169"/>
      <c r="C23" s="166"/>
      <c r="D23" s="170"/>
      <c r="E23" s="166"/>
      <c r="F23" s="171"/>
      <c r="G23" s="172"/>
      <c r="H23" s="25" t="str">
        <f>'PANEL DE CONTROL DISTRITAL'!H22</f>
        <v>Credenciales totales en SIIRFE disponibles para entrega</v>
      </c>
      <c r="I23" s="43">
        <v>1362</v>
      </c>
      <c r="J23" s="43">
        <v>1447</v>
      </c>
      <c r="K23" s="43">
        <v>1400</v>
      </c>
      <c r="L23" s="43">
        <v>1146</v>
      </c>
      <c r="M23" s="43">
        <v>1276</v>
      </c>
      <c r="N23" s="43">
        <v>1244</v>
      </c>
      <c r="O23" s="43">
        <v>1338</v>
      </c>
      <c r="P23" s="43">
        <v>1279</v>
      </c>
      <c r="Q23" s="43">
        <v>1294</v>
      </c>
      <c r="R23" s="43">
        <v>1254</v>
      </c>
      <c r="S23" s="43">
        <v>1191</v>
      </c>
      <c r="T23" s="43">
        <v>1414</v>
      </c>
      <c r="U23" s="43">
        <v>1371</v>
      </c>
      <c r="V23" s="43">
        <v>1761</v>
      </c>
      <c r="W23" s="43">
        <v>1590</v>
      </c>
      <c r="X23" s="43">
        <v>1721</v>
      </c>
      <c r="Y23" s="43">
        <v>1252</v>
      </c>
      <c r="Z23" s="43">
        <v>1055</v>
      </c>
      <c r="AA23" s="68">
        <v>970</v>
      </c>
      <c r="AB23" s="98">
        <v>1610</v>
      </c>
      <c r="AC23" s="98">
        <v>1489</v>
      </c>
      <c r="AD23" s="98">
        <v>1413</v>
      </c>
      <c r="AE23" s="168"/>
    </row>
    <row r="24" spans="1:43" s="4" customFormat="1" ht="7.5" customHeight="1" thickTop="1" thickBot="1">
      <c r="A24" s="167"/>
      <c r="B24" s="167"/>
      <c r="C24" s="167"/>
      <c r="D24" s="167"/>
      <c r="E24" s="167"/>
      <c r="F24" s="167"/>
      <c r="G24" s="167"/>
      <c r="H24" s="167"/>
      <c r="I24" s="167"/>
      <c r="J24" s="167"/>
      <c r="K24" s="167"/>
      <c r="L24" s="167"/>
      <c r="M24" s="167"/>
      <c r="N24" s="167"/>
      <c r="O24" s="167"/>
      <c r="P24" s="167"/>
      <c r="Q24" s="167"/>
      <c r="R24" s="167"/>
      <c r="S24" s="167"/>
      <c r="T24" s="167"/>
      <c r="U24" s="167"/>
      <c r="V24" s="167"/>
      <c r="W24" s="167"/>
      <c r="X24" s="167"/>
      <c r="Y24" s="167"/>
      <c r="Z24" s="167"/>
      <c r="AA24" s="167"/>
      <c r="AB24" s="167"/>
      <c r="AC24" s="167"/>
      <c r="AD24" s="167"/>
      <c r="AE24" s="167"/>
    </row>
    <row r="25" spans="1:43" ht="50.1" customHeight="1" thickTop="1" thickBot="1">
      <c r="A25" s="167">
        <f>'PANEL DE CONTROL DISTRITAL'!A24</f>
        <v>6</v>
      </c>
      <c r="B25" s="169" t="str">
        <f>'PANEL DE CONTROL DISTRITAL'!B24</f>
        <v>ENTREGA</v>
      </c>
      <c r="C25" s="166" t="str">
        <f>'PANEL DE CONTROL DISTRITAL'!C24</f>
        <v>Operador de Equipo Tecnológico</v>
      </c>
      <c r="D25" s="170" t="str">
        <f>'PANEL DE CONTROL DISTRITAL'!D24</f>
        <v xml:space="preserve">Efectividad de entrega de CPV en MAC = </v>
      </c>
      <c r="E25" s="166" t="str">
        <f>'PANEL DE CONTROL DISTRITAL'!E24</f>
        <v>(Total de credenciales entregadas / Total de credenciales solicitadas) x 100</v>
      </c>
      <c r="F25" s="171" t="str">
        <f>'PANEL DE CONTROL DISTRITAL'!F24</f>
        <v>Semanal (remesa)</v>
      </c>
      <c r="G25" s="172">
        <f>'PANEL DE CONTROL DISTRITAL'!G24</f>
        <v>0.9</v>
      </c>
      <c r="H25" s="25" t="str">
        <f>'PANEL DE CONTROL DISTRITAL'!H24</f>
        <v xml:space="preserve">Total de credenciales entregadas </v>
      </c>
      <c r="I25" s="23">
        <v>212</v>
      </c>
      <c r="J25" s="23">
        <v>819</v>
      </c>
      <c r="K25" s="23">
        <v>792</v>
      </c>
      <c r="L25" s="23">
        <v>920</v>
      </c>
      <c r="M25" s="23">
        <v>723</v>
      </c>
      <c r="N25" s="23">
        <v>834</v>
      </c>
      <c r="O25" s="23">
        <v>807</v>
      </c>
      <c r="P25" s="23">
        <v>973</v>
      </c>
      <c r="Q25" s="23">
        <v>856</v>
      </c>
      <c r="R25" s="23">
        <v>683</v>
      </c>
      <c r="S25" s="23">
        <v>866</v>
      </c>
      <c r="T25" s="23">
        <v>798</v>
      </c>
      <c r="U25" s="23">
        <v>916</v>
      </c>
      <c r="V25" s="23">
        <v>945</v>
      </c>
      <c r="W25" s="23">
        <v>1220</v>
      </c>
      <c r="X25" s="23">
        <v>1156</v>
      </c>
      <c r="Y25" s="23">
        <v>1106</v>
      </c>
      <c r="Z25" s="23">
        <v>1073</v>
      </c>
      <c r="AA25" s="64">
        <v>873</v>
      </c>
      <c r="AB25" s="75">
        <v>1357</v>
      </c>
      <c r="AC25" s="75">
        <v>1853</v>
      </c>
      <c r="AD25" s="64">
        <v>329</v>
      </c>
      <c r="AE25" s="168">
        <f>IFERROR(SUM(I25:AD25)/SUM(I26:AD26),0)</f>
        <v>1</v>
      </c>
    </row>
    <row r="26" spans="1:43" ht="50.1" customHeight="1" thickTop="1" thickBot="1">
      <c r="A26" s="167"/>
      <c r="B26" s="169"/>
      <c r="C26" s="166"/>
      <c r="D26" s="170"/>
      <c r="E26" s="166"/>
      <c r="F26" s="171"/>
      <c r="G26" s="172"/>
      <c r="H26" s="25" t="str">
        <f>'PANEL DE CONTROL DISTRITAL'!H25</f>
        <v xml:space="preserve"> Total de credenciales solicitadas</v>
      </c>
      <c r="I26" s="43">
        <v>212</v>
      </c>
      <c r="J26" s="43">
        <v>819</v>
      </c>
      <c r="K26" s="43">
        <v>792</v>
      </c>
      <c r="L26" s="43">
        <v>920</v>
      </c>
      <c r="M26" s="43">
        <v>723</v>
      </c>
      <c r="N26" s="43">
        <v>834</v>
      </c>
      <c r="O26" s="43">
        <v>807</v>
      </c>
      <c r="P26" s="43">
        <v>973</v>
      </c>
      <c r="Q26" s="43">
        <v>856</v>
      </c>
      <c r="R26" s="43">
        <v>683</v>
      </c>
      <c r="S26" s="43">
        <v>866</v>
      </c>
      <c r="T26" s="43">
        <v>798</v>
      </c>
      <c r="U26" s="43">
        <v>916</v>
      </c>
      <c r="V26" s="43">
        <v>945</v>
      </c>
      <c r="W26" s="43">
        <v>1220</v>
      </c>
      <c r="X26" s="43">
        <v>1156</v>
      </c>
      <c r="Y26" s="43">
        <v>1106</v>
      </c>
      <c r="Z26" s="43">
        <v>1073</v>
      </c>
      <c r="AA26" s="68">
        <v>873</v>
      </c>
      <c r="AB26" s="98">
        <v>1357</v>
      </c>
      <c r="AC26" s="98">
        <v>1853</v>
      </c>
      <c r="AD26" s="68">
        <v>329</v>
      </c>
      <c r="AE26" s="168"/>
    </row>
    <row r="27" spans="1:43" ht="15.75" customHeight="1" thickTop="1">
      <c r="B27" s="1" t="s">
        <v>116</v>
      </c>
      <c r="H27" s="55"/>
      <c r="I27" s="56"/>
      <c r="J27" s="56"/>
      <c r="K27" s="56"/>
      <c r="L27" s="56"/>
      <c r="M27" s="56"/>
      <c r="N27" s="56"/>
      <c r="O27" s="56"/>
      <c r="P27" s="56"/>
      <c r="Q27" s="56"/>
      <c r="R27" s="56"/>
      <c r="S27" s="56"/>
      <c r="T27" s="56"/>
      <c r="U27" s="56"/>
      <c r="V27" s="56"/>
      <c r="W27" s="56"/>
      <c r="X27" s="56"/>
      <c r="Y27" s="56"/>
      <c r="Z27" s="56"/>
      <c r="AA27" s="56"/>
      <c r="AB27" s="56"/>
      <c r="AC27" s="56"/>
      <c r="AD27" s="56"/>
      <c r="AE27" s="12"/>
    </row>
    <row r="28" spans="1:43" ht="15.75" customHeight="1">
      <c r="H28" s="57"/>
    </row>
    <row r="29" spans="1:43" ht="15.75" customHeight="1">
      <c r="H29" s="57"/>
      <c r="I29" s="179" t="s">
        <v>117</v>
      </c>
      <c r="J29" s="179"/>
      <c r="K29" s="179"/>
      <c r="L29" s="179"/>
    </row>
    <row r="30" spans="1:43" ht="15.75" customHeight="1">
      <c r="H30" s="57"/>
      <c r="I30" s="26"/>
      <c r="J30" s="27" t="s">
        <v>118</v>
      </c>
      <c r="K30" s="27"/>
      <c r="L30" s="27"/>
    </row>
    <row r="31" spans="1:43" ht="39" customHeight="1">
      <c r="H31" s="57"/>
      <c r="I31" s="28"/>
      <c r="J31" s="27" t="s">
        <v>119</v>
      </c>
      <c r="K31" s="27"/>
      <c r="L31" s="27"/>
    </row>
    <row r="32" spans="1:43" ht="30" customHeight="1">
      <c r="H32" s="57"/>
      <c r="I32" s="29"/>
      <c r="J32" s="27" t="s">
        <v>120</v>
      </c>
      <c r="K32" s="27"/>
      <c r="L32" s="27"/>
    </row>
    <row r="33" spans="2:13" ht="30" customHeight="1">
      <c r="H33" s="57"/>
      <c r="I33" s="27"/>
      <c r="J33" s="27"/>
      <c r="K33" s="27"/>
      <c r="L33" s="27"/>
    </row>
    <row r="34" spans="2:13" ht="30" customHeight="1">
      <c r="B34" s="180" t="s">
        <v>121</v>
      </c>
      <c r="C34" s="180"/>
      <c r="D34" s="180"/>
      <c r="E34" s="180"/>
      <c r="F34" s="180"/>
      <c r="G34" s="180"/>
      <c r="H34" s="180"/>
      <c r="I34" s="180"/>
      <c r="J34" s="180"/>
      <c r="K34" s="180"/>
      <c r="L34" s="180"/>
      <c r="M34" s="181"/>
    </row>
    <row r="35" spans="2:13" ht="30" customHeight="1">
      <c r="B35" s="182" t="s">
        <v>122</v>
      </c>
      <c r="C35" s="182"/>
      <c r="D35" s="182"/>
      <c r="E35" s="182"/>
      <c r="F35" s="182"/>
      <c r="G35" s="183"/>
      <c r="H35" s="184" t="s">
        <v>123</v>
      </c>
      <c r="I35" s="182"/>
      <c r="J35" s="182"/>
      <c r="K35" s="182"/>
      <c r="L35" s="182"/>
      <c r="M35" s="183"/>
    </row>
    <row r="36" spans="2:13" ht="30" customHeight="1">
      <c r="B36" s="173"/>
      <c r="C36" s="174"/>
      <c r="D36" s="174"/>
      <c r="E36" s="174"/>
      <c r="F36" s="174"/>
      <c r="G36" s="175"/>
      <c r="H36" s="173"/>
      <c r="I36" s="174"/>
      <c r="J36" s="174"/>
      <c r="K36" s="174"/>
      <c r="L36" s="174"/>
      <c r="M36" s="175"/>
    </row>
    <row r="37" spans="2:13" ht="30" customHeight="1">
      <c r="B37" s="176"/>
      <c r="C37" s="177"/>
      <c r="D37" s="177"/>
      <c r="E37" s="177"/>
      <c r="F37" s="177"/>
      <c r="G37" s="178"/>
      <c r="H37" s="176"/>
      <c r="I37" s="177"/>
      <c r="J37" s="177"/>
      <c r="K37" s="177"/>
      <c r="L37" s="177"/>
      <c r="M37" s="178"/>
    </row>
    <row r="38" spans="2:13" ht="35.1" customHeight="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1">
    <mergeCell ref="B35:G35"/>
    <mergeCell ref="H35:M35"/>
    <mergeCell ref="B36:G37"/>
    <mergeCell ref="H36:M37"/>
    <mergeCell ref="A24:AE24"/>
    <mergeCell ref="A25:A26"/>
    <mergeCell ref="B25:B26"/>
    <mergeCell ref="C25:C26"/>
    <mergeCell ref="D25:D26"/>
    <mergeCell ref="E25:E26"/>
    <mergeCell ref="F25:F26"/>
    <mergeCell ref="G25:G26"/>
    <mergeCell ref="AE25:AE26"/>
    <mergeCell ref="AE10:AE11"/>
    <mergeCell ref="A1:AE1"/>
    <mergeCell ref="F2:G2"/>
    <mergeCell ref="A4:AE4"/>
    <mergeCell ref="A5:AE5"/>
    <mergeCell ref="A6:A9"/>
    <mergeCell ref="B6:H6"/>
    <mergeCell ref="I6:X6"/>
    <mergeCell ref="AE6:AE9"/>
    <mergeCell ref="B7:D7"/>
    <mergeCell ref="E7:H7"/>
    <mergeCell ref="I7:X7"/>
    <mergeCell ref="B8:X8"/>
    <mergeCell ref="X2:AE2"/>
    <mergeCell ref="F10:F11"/>
    <mergeCell ref="G10:G11"/>
    <mergeCell ref="E16:E17"/>
    <mergeCell ref="A10:A11"/>
    <mergeCell ref="B10:B11"/>
    <mergeCell ref="C10:C11"/>
    <mergeCell ref="D10:D11"/>
    <mergeCell ref="A15:AE15"/>
    <mergeCell ref="A12:AE12"/>
    <mergeCell ref="A13:A14"/>
    <mergeCell ref="B13:B14"/>
    <mergeCell ref="C13:C14"/>
    <mergeCell ref="D13:D14"/>
    <mergeCell ref="E13:E14"/>
    <mergeCell ref="F13:F14"/>
    <mergeCell ref="G13:G14"/>
    <mergeCell ref="AE13:AE14"/>
    <mergeCell ref="E10:E11"/>
    <mergeCell ref="F16:F17"/>
    <mergeCell ref="G16:G17"/>
    <mergeCell ref="AE16:AE17"/>
    <mergeCell ref="A18:AE18"/>
    <mergeCell ref="A19:A20"/>
    <mergeCell ref="B19:B20"/>
    <mergeCell ref="C19:C20"/>
    <mergeCell ref="D19:D20"/>
    <mergeCell ref="E19:E20"/>
    <mergeCell ref="F19:F20"/>
    <mergeCell ref="G19:G20"/>
    <mergeCell ref="AE19:AE20"/>
    <mergeCell ref="A16:A17"/>
    <mergeCell ref="B16:B17"/>
    <mergeCell ref="C16:C17"/>
    <mergeCell ref="D16:D17"/>
    <mergeCell ref="A22:A23"/>
    <mergeCell ref="B22:B23"/>
    <mergeCell ref="C22:C23"/>
    <mergeCell ref="D22:D23"/>
    <mergeCell ref="E22:E23"/>
    <mergeCell ref="F22:F23"/>
    <mergeCell ref="G22:G23"/>
    <mergeCell ref="AE22:AE23"/>
    <mergeCell ref="I29:L29"/>
    <mergeCell ref="B34:M34"/>
  </mergeCells>
  <conditionalFormatting sqref="I21:AD21">
    <cfRule type="colorScale" priority="658">
      <colorScale>
        <cfvo type="min"/>
        <cfvo type="percentile" val="50"/>
        <cfvo type="max"/>
        <color rgb="FFE98BD7"/>
        <color rgb="FFD5007F"/>
        <color rgb="FF950054"/>
      </colorScale>
    </cfRule>
  </conditionalFormatting>
  <conditionalFormatting sqref="AE10">
    <cfRule type="cellIs" dxfId="969" priority="18" operator="greaterThan">
      <formula>95%</formula>
    </cfRule>
    <cfRule type="cellIs" dxfId="968" priority="19" operator="greaterThanOrEqual">
      <formula>90%</formula>
    </cfRule>
    <cfRule type="cellIs" dxfId="967" priority="20" operator="lessThan">
      <formula>89.99%</formula>
    </cfRule>
  </conditionalFormatting>
  <conditionalFormatting sqref="AE13">
    <cfRule type="cellIs" dxfId="966" priority="15" operator="greaterThan">
      <formula>95%</formula>
    </cfRule>
    <cfRule type="cellIs" dxfId="965" priority="16" operator="greaterThanOrEqual">
      <formula>90%</formula>
    </cfRule>
    <cfRule type="cellIs" dxfId="964" priority="17" operator="lessThan">
      <formula>89.99%</formula>
    </cfRule>
  </conditionalFormatting>
  <conditionalFormatting sqref="AE16">
    <cfRule type="cellIs" dxfId="963" priority="12" operator="greaterThan">
      <formula>95%</formula>
    </cfRule>
    <cfRule type="cellIs" dxfId="962" priority="13" operator="greaterThanOrEqual">
      <formula>90%</formula>
    </cfRule>
    <cfRule type="cellIs" dxfId="961" priority="14" operator="lessThan">
      <formula>89.99%</formula>
    </cfRule>
  </conditionalFormatting>
  <conditionalFormatting sqref="AE19">
    <cfRule type="cellIs" dxfId="960" priority="9" operator="greaterThan">
      <formula>95%</formula>
    </cfRule>
    <cfRule type="cellIs" dxfId="959" priority="10" operator="greaterThanOrEqual">
      <formula>90%</formula>
    </cfRule>
    <cfRule type="cellIs" dxfId="958" priority="11" operator="lessThan">
      <formula>89.99%</formula>
    </cfRule>
  </conditionalFormatting>
  <conditionalFormatting sqref="AE22">
    <cfRule type="cellIs" dxfId="957" priority="1" operator="greaterThanOrEqual">
      <formula>100%</formula>
    </cfRule>
    <cfRule type="cellIs" dxfId="956" priority="2" operator="lessThan">
      <formula>99.99%</formula>
    </cfRule>
  </conditionalFormatting>
  <conditionalFormatting sqref="AE25">
    <cfRule type="cellIs" dxfId="955" priority="3" operator="greaterThan">
      <formula>95%</formula>
    </cfRule>
    <cfRule type="cellIs" dxfId="954" priority="4" operator="greaterThanOrEqual">
      <formula>90%</formula>
    </cfRule>
    <cfRule type="cellIs" dxfId="953" priority="5" operator="lessThan">
      <formula>89.99%</formula>
    </cfRule>
  </conditionalFormatting>
  <dataValidations count="1">
    <dataValidation showDropDown="1" showInputMessage="1" showErrorMessage="1" sqref="C21 G19:G23 G10:G11 G16:G17 G13:G14 G25:G26" xr:uid="{4FDE6205-C01A-40AA-8732-A71ED7925132}"/>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A401B0-BF80-4735-B71D-360B7996082E}">
  <sheetPr>
    <tabColor rgb="FF972958"/>
  </sheetPr>
  <dimension ref="A1:AQ48"/>
  <sheetViews>
    <sheetView showGridLines="0" topLeftCell="S16" zoomScale="85" zoomScaleNormal="85" workbookViewId="0">
      <selection activeCell="AE25" sqref="AE25:AE26"/>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0" width="10.7109375" style="1" customWidth="1"/>
    <col min="31" max="31" width="22.7109375" style="1" customWidth="1"/>
    <col min="32" max="16384" width="11.42578125" style="1"/>
  </cols>
  <sheetData>
    <row r="1" spans="1:43" ht="40.5" customHeight="1">
      <c r="A1" s="148" t="str">
        <f>'PANEL DE CONTROL DISTRITAL'!A1:Q1</f>
        <v>INSTITUTO NACIONAL ELECTORAL
SISTEMA DE GESTIÓN DE LA CALIDAD
ESTADO DE MÉXICO</v>
      </c>
      <c r="B1" s="148"/>
      <c r="C1" s="148"/>
      <c r="D1" s="148"/>
      <c r="E1" s="148"/>
      <c r="F1" s="148"/>
      <c r="G1" s="148"/>
      <c r="H1" s="148"/>
      <c r="I1" s="148"/>
      <c r="J1" s="148"/>
      <c r="K1" s="148"/>
      <c r="L1" s="148"/>
      <c r="M1" s="148"/>
      <c r="N1" s="148"/>
      <c r="O1" s="148"/>
      <c r="P1" s="148"/>
      <c r="Q1" s="148"/>
      <c r="R1" s="148"/>
      <c r="S1" s="148"/>
      <c r="T1" s="148"/>
      <c r="U1" s="148"/>
      <c r="V1" s="148"/>
      <c r="W1" s="148"/>
      <c r="X1" s="148"/>
      <c r="Y1" s="148"/>
      <c r="Z1" s="148"/>
      <c r="AA1" s="148"/>
      <c r="AB1" s="148"/>
      <c r="AC1" s="148"/>
      <c r="AD1" s="148"/>
      <c r="AE1" s="148"/>
    </row>
    <row r="2" spans="1:43" ht="33.75" customHeight="1">
      <c r="A2" s="11"/>
      <c r="B2" s="11"/>
      <c r="C2" s="11"/>
      <c r="D2" s="9" t="s">
        <v>89</v>
      </c>
      <c r="E2" s="9">
        <v>11</v>
      </c>
      <c r="F2" s="149" t="s">
        <v>90</v>
      </c>
      <c r="G2" s="149"/>
      <c r="H2" s="20">
        <v>151151</v>
      </c>
      <c r="I2" s="19"/>
      <c r="J2" s="19"/>
      <c r="K2" s="19"/>
      <c r="L2" s="19"/>
      <c r="M2" s="19"/>
      <c r="N2" s="19"/>
      <c r="O2" s="19"/>
      <c r="P2" s="19"/>
      <c r="Q2" s="19"/>
      <c r="R2" s="19"/>
      <c r="S2" s="19"/>
      <c r="T2" s="19"/>
      <c r="U2" s="19"/>
      <c r="V2" s="19"/>
      <c r="X2" s="150" t="str">
        <f>'PANEL DE CONTROL DISTRITAL'!M2</f>
        <v>Fecha de corte: 22/01/2024</v>
      </c>
      <c r="Y2" s="150"/>
      <c r="Z2" s="150"/>
      <c r="AA2" s="150"/>
      <c r="AB2" s="150"/>
      <c r="AC2" s="150"/>
      <c r="AD2" s="150"/>
      <c r="AE2" s="150"/>
      <c r="AF2" s="15"/>
    </row>
    <row r="3" spans="1:43" ht="11.25" customHeight="1">
      <c r="A3" s="11"/>
      <c r="B3" s="6"/>
      <c r="C3" s="6"/>
      <c r="D3" s="6"/>
      <c r="E3" s="6"/>
      <c r="F3" s="6"/>
      <c r="G3" s="6"/>
      <c r="H3" s="6"/>
      <c r="I3" s="6"/>
      <c r="J3" s="6"/>
      <c r="K3" s="6"/>
      <c r="L3" s="6"/>
      <c r="M3" s="6"/>
      <c r="N3" s="6"/>
      <c r="O3" s="6"/>
      <c r="P3" s="6"/>
      <c r="Q3" s="6"/>
      <c r="R3" s="6"/>
      <c r="S3" s="6"/>
      <c r="T3" s="6"/>
      <c r="U3" s="6"/>
      <c r="V3" s="6"/>
      <c r="W3" s="6"/>
      <c r="X3" s="6"/>
      <c r="Y3" s="6"/>
      <c r="Z3" s="6"/>
      <c r="AA3" s="6"/>
      <c r="AB3" s="6"/>
      <c r="AC3" s="6"/>
      <c r="AD3" s="6"/>
    </row>
    <row r="4" spans="1:43" ht="30" customHeight="1">
      <c r="A4" s="154" t="s">
        <v>91</v>
      </c>
      <c r="B4" s="155"/>
      <c r="C4" s="155"/>
      <c r="D4" s="155"/>
      <c r="E4" s="155"/>
      <c r="F4" s="155"/>
      <c r="G4" s="155"/>
      <c r="H4" s="155"/>
      <c r="I4" s="155"/>
      <c r="J4" s="155"/>
      <c r="K4" s="155"/>
      <c r="L4" s="155"/>
      <c r="M4" s="155"/>
      <c r="N4" s="155"/>
      <c r="O4" s="155"/>
      <c r="P4" s="155"/>
      <c r="Q4" s="155"/>
      <c r="R4" s="155"/>
      <c r="S4" s="155"/>
      <c r="T4" s="155"/>
      <c r="U4" s="155"/>
      <c r="V4" s="155"/>
      <c r="W4" s="155"/>
      <c r="X4" s="155"/>
      <c r="Y4" s="155"/>
      <c r="Z4" s="155"/>
      <c r="AA4" s="155"/>
      <c r="AB4" s="155"/>
      <c r="AC4" s="155"/>
      <c r="AD4" s="155"/>
      <c r="AE4" s="156"/>
      <c r="AG4" s="18"/>
    </row>
    <row r="5" spans="1:43" ht="5.25" customHeight="1">
      <c r="A5" s="157"/>
      <c r="B5" s="158"/>
      <c r="C5" s="158"/>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9"/>
    </row>
    <row r="6" spans="1:43" ht="18" customHeight="1">
      <c r="A6" s="151" t="str">
        <f>'PANEL DE CONTROL DISTRITAL'!A6</f>
        <v>Número</v>
      </c>
      <c r="B6" s="152" t="str">
        <f>'PANEL DE CONTROL DISTRITAL'!B6</f>
        <v xml:space="preserve">PROCESOS SUSTANTIVOS E INDICADORES </v>
      </c>
      <c r="C6" s="152"/>
      <c r="D6" s="152"/>
      <c r="E6" s="152"/>
      <c r="F6" s="152"/>
      <c r="G6" s="152"/>
      <c r="H6" s="152"/>
      <c r="I6" s="160" t="s">
        <v>92</v>
      </c>
      <c r="J6" s="161"/>
      <c r="K6" s="161"/>
      <c r="L6" s="161"/>
      <c r="M6" s="161"/>
      <c r="N6" s="161"/>
      <c r="O6" s="161"/>
      <c r="P6" s="161"/>
      <c r="Q6" s="161"/>
      <c r="R6" s="161"/>
      <c r="S6" s="161"/>
      <c r="T6" s="161"/>
      <c r="U6" s="161"/>
      <c r="V6" s="161"/>
      <c r="W6" s="161"/>
      <c r="X6" s="161"/>
      <c r="Y6" s="85"/>
      <c r="Z6" s="85"/>
      <c r="AA6" s="85"/>
      <c r="AB6" s="85"/>
      <c r="AC6" s="85"/>
      <c r="AD6" s="85"/>
      <c r="AE6" s="153" t="s">
        <v>93</v>
      </c>
    </row>
    <row r="7" spans="1:43" ht="17.25" customHeight="1">
      <c r="A7" s="151"/>
      <c r="B7" s="152" t="str">
        <f>'PANEL DE CONTROL DISTRITAL'!B7</f>
        <v>DESCRIPCIÓN</v>
      </c>
      <c r="C7" s="152"/>
      <c r="D7" s="152"/>
      <c r="E7" s="152" t="str">
        <f>'PANEL DE CONTROL DISTRITAL'!E7</f>
        <v>MEDICIÓN</v>
      </c>
      <c r="F7" s="152"/>
      <c r="G7" s="152"/>
      <c r="H7" s="152"/>
      <c r="I7" s="162" t="str">
        <f>'PANEL DE CONTROL DISTRITAL'!A5</f>
        <v>CAMPAÑA ANUAL INTENSA 2023</v>
      </c>
      <c r="J7" s="163"/>
      <c r="K7" s="163"/>
      <c r="L7" s="163"/>
      <c r="M7" s="163"/>
      <c r="N7" s="163"/>
      <c r="O7" s="163"/>
      <c r="P7" s="163"/>
      <c r="Q7" s="163"/>
      <c r="R7" s="163"/>
      <c r="S7" s="163"/>
      <c r="T7" s="163"/>
      <c r="U7" s="163"/>
      <c r="V7" s="163"/>
      <c r="W7" s="163"/>
      <c r="X7" s="163"/>
      <c r="Y7" s="86"/>
      <c r="Z7" s="86"/>
      <c r="AA7" s="86"/>
      <c r="AB7" s="86"/>
      <c r="AC7" s="86"/>
      <c r="AD7" s="86"/>
      <c r="AE7" s="153"/>
    </row>
    <row r="8" spans="1:43" ht="5.25" customHeight="1">
      <c r="A8" s="151"/>
      <c r="B8" s="164"/>
      <c r="C8" s="165"/>
      <c r="D8" s="165"/>
      <c r="E8" s="165"/>
      <c r="F8" s="165"/>
      <c r="G8" s="165"/>
      <c r="H8" s="165"/>
      <c r="I8" s="165"/>
      <c r="J8" s="165"/>
      <c r="K8" s="165"/>
      <c r="L8" s="165"/>
      <c r="M8" s="165"/>
      <c r="N8" s="165"/>
      <c r="O8" s="165"/>
      <c r="P8" s="165"/>
      <c r="Q8" s="165"/>
      <c r="R8" s="165"/>
      <c r="S8" s="165"/>
      <c r="T8" s="165"/>
      <c r="U8" s="165"/>
      <c r="V8" s="165"/>
      <c r="W8" s="165"/>
      <c r="X8" s="165"/>
      <c r="Y8" s="87"/>
      <c r="Z8" s="87"/>
      <c r="AA8" s="87"/>
      <c r="AB8" s="87"/>
      <c r="AC8" s="87"/>
      <c r="AD8" s="87"/>
      <c r="AE8" s="153"/>
    </row>
    <row r="9" spans="1:43" s="2" customFormat="1" ht="29.25" customHeight="1" thickTop="1" thickBot="1">
      <c r="A9" s="151"/>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42" t="str">
        <f>'PANEL DE CONTROL DISTRITAL'!H8</f>
        <v>Nominativo</v>
      </c>
      <c r="I9" s="31" t="str">
        <f>'150151'!I9</f>
        <v>2023-37</v>
      </c>
      <c r="J9" s="31" t="str">
        <f>'150151'!J9</f>
        <v>2023-38</v>
      </c>
      <c r="K9" s="31" t="str">
        <f>'150151'!K9</f>
        <v>2023-39</v>
      </c>
      <c r="L9" s="31" t="str">
        <f>'150151'!L9</f>
        <v>2023-40</v>
      </c>
      <c r="M9" s="31" t="str">
        <f>'150151'!M9</f>
        <v>2023-41</v>
      </c>
      <c r="N9" s="31" t="str">
        <f>'150151'!N9</f>
        <v>2023-42</v>
      </c>
      <c r="O9" s="31" t="str">
        <f>'150151'!O9</f>
        <v>2023-43</v>
      </c>
      <c r="P9" s="31" t="str">
        <f>'150151'!P9</f>
        <v>2023-44</v>
      </c>
      <c r="Q9" s="31" t="str">
        <f>'150151'!Q9</f>
        <v>2023-45</v>
      </c>
      <c r="R9" s="31" t="str">
        <f>'150151'!R9</f>
        <v>2023-46</v>
      </c>
      <c r="S9" s="31" t="str">
        <f>'150151'!S9</f>
        <v>2023-47</v>
      </c>
      <c r="T9" s="31" t="str">
        <f>'150151'!T9</f>
        <v>2023-48</v>
      </c>
      <c r="U9" s="31" t="str">
        <f>'150151'!U9</f>
        <v>2023-49</v>
      </c>
      <c r="V9" s="31" t="str">
        <f>'150151'!V9</f>
        <v>2023-50</v>
      </c>
      <c r="W9" s="31" t="str">
        <f>'150151'!W9</f>
        <v>2023-51</v>
      </c>
      <c r="X9" s="31" t="str">
        <f>'150151'!X9</f>
        <v>2023-52</v>
      </c>
      <c r="Y9" s="31" t="s">
        <v>110</v>
      </c>
      <c r="Z9" s="31" t="s">
        <v>111</v>
      </c>
      <c r="AA9" s="31" t="s">
        <v>112</v>
      </c>
      <c r="AB9" s="31" t="s">
        <v>113</v>
      </c>
      <c r="AC9" s="31" t="s">
        <v>114</v>
      </c>
      <c r="AD9" s="31" t="s">
        <v>115</v>
      </c>
      <c r="AE9" s="153"/>
    </row>
    <row r="10" spans="1:43" s="2" customFormat="1" ht="50.1" customHeight="1" thickTop="1" thickBot="1">
      <c r="A10" s="167">
        <f>'PANEL DE CONTROL DISTRITAL'!A9</f>
        <v>1</v>
      </c>
      <c r="B10" s="169" t="str">
        <f>'PANEL DE CONTROL DISTRITAL'!B9</f>
        <v>ENTREVISTA</v>
      </c>
      <c r="C10" s="166" t="str">
        <f>'PANEL DE CONTROL DISTRITAL'!C9</f>
        <v xml:space="preserve"> Auxiliar de Atención Ciudadana</v>
      </c>
      <c r="D10" s="170" t="str">
        <f>'PANEL DE CONTROL DISTRITAL'!D9</f>
        <v>Efectividad de la entrevista =</v>
      </c>
      <c r="E10" s="166" t="str">
        <f>'PANEL DE CONTROL DISTRITAL'!E9</f>
        <v>(Número de trámites aplicados / (Número de fichas requisitadas - Notificaciones de improcedencia de trámite)) x 100</v>
      </c>
      <c r="F10" s="171" t="str">
        <f>'PANEL DE CONTROL DISTRITAL'!F9</f>
        <v>Semanal (remesa)</v>
      </c>
      <c r="G10" s="172">
        <f>'PANEL DE CONTROL DISTRITAL'!G9</f>
        <v>0.9</v>
      </c>
      <c r="H10" s="25" t="str">
        <f>'PANEL DE CONTROL DISTRITAL'!H9</f>
        <v>Número de trámites aplicados</v>
      </c>
      <c r="I10" s="23">
        <v>170</v>
      </c>
      <c r="J10" s="23">
        <v>939</v>
      </c>
      <c r="K10" s="23">
        <v>826</v>
      </c>
      <c r="L10" s="23">
        <v>935</v>
      </c>
      <c r="M10" s="23">
        <v>961</v>
      </c>
      <c r="N10" s="23">
        <v>988</v>
      </c>
      <c r="O10" s="23">
        <v>944</v>
      </c>
      <c r="P10" s="23">
        <v>1005</v>
      </c>
      <c r="Q10" s="23">
        <v>1013</v>
      </c>
      <c r="R10" s="23">
        <v>667</v>
      </c>
      <c r="S10" s="23">
        <v>1140</v>
      </c>
      <c r="T10" s="23">
        <v>1232</v>
      </c>
      <c r="U10" s="23">
        <v>1097</v>
      </c>
      <c r="V10" s="23">
        <v>1489</v>
      </c>
      <c r="W10" s="23">
        <v>1314</v>
      </c>
      <c r="X10" s="23">
        <v>1197</v>
      </c>
      <c r="Y10" s="23">
        <v>1384</v>
      </c>
      <c r="Z10" s="23">
        <v>1124</v>
      </c>
      <c r="AA10" s="23">
        <v>1577</v>
      </c>
      <c r="AB10" s="75">
        <v>2440</v>
      </c>
      <c r="AC10" s="75">
        <v>3369</v>
      </c>
      <c r="AD10" s="64">
        <v>807</v>
      </c>
      <c r="AE10" s="168">
        <f>IFERROR(SUM(I10:AD10)/SUM(I11:AD11),0)</f>
        <v>0.98661922235813038</v>
      </c>
    </row>
    <row r="11" spans="1:43" s="2" customFormat="1" ht="50.1" customHeight="1" thickTop="1" thickBot="1">
      <c r="A11" s="167"/>
      <c r="B11" s="169"/>
      <c r="C11" s="166"/>
      <c r="D11" s="170"/>
      <c r="E11" s="166"/>
      <c r="F11" s="171"/>
      <c r="G11" s="172"/>
      <c r="H11" s="25" t="str">
        <f>'PANEL DE CONTROL DISTRITAL'!H10</f>
        <v>Número de fichas requisitadas - Notificaciones de improcedencia de trámite</v>
      </c>
      <c r="I11" s="43">
        <v>173</v>
      </c>
      <c r="J11" s="43">
        <v>971</v>
      </c>
      <c r="K11" s="43">
        <v>866</v>
      </c>
      <c r="L11" s="43">
        <v>988</v>
      </c>
      <c r="M11" s="43">
        <v>1020</v>
      </c>
      <c r="N11" s="43">
        <v>1032</v>
      </c>
      <c r="O11" s="43">
        <v>968</v>
      </c>
      <c r="P11" s="43">
        <v>1005</v>
      </c>
      <c r="Q11" s="43">
        <v>1005</v>
      </c>
      <c r="R11" s="43">
        <v>667</v>
      </c>
      <c r="S11" s="43">
        <v>1149</v>
      </c>
      <c r="T11" s="43">
        <v>1249</v>
      </c>
      <c r="U11" s="43">
        <v>1071</v>
      </c>
      <c r="V11" s="43">
        <v>1500</v>
      </c>
      <c r="W11" s="43">
        <v>1329</v>
      </c>
      <c r="X11" s="43">
        <v>1212</v>
      </c>
      <c r="Y11" s="43">
        <v>1387</v>
      </c>
      <c r="Z11" s="43">
        <v>1135</v>
      </c>
      <c r="AA11" s="43">
        <v>1579</v>
      </c>
      <c r="AB11" s="98">
        <v>2449</v>
      </c>
      <c r="AC11" s="98">
        <v>3417</v>
      </c>
      <c r="AD11" s="68">
        <v>807</v>
      </c>
      <c r="AE11" s="168"/>
    </row>
    <row r="12" spans="1:43" s="45" customFormat="1" ht="8.1" customHeight="1" thickTop="1" thickBot="1">
      <c r="A12" s="167"/>
      <c r="B12" s="167"/>
      <c r="C12" s="167"/>
      <c r="D12" s="167"/>
      <c r="E12" s="167"/>
      <c r="F12" s="167"/>
      <c r="G12" s="167"/>
      <c r="H12" s="167"/>
      <c r="I12" s="167"/>
      <c r="J12" s="167"/>
      <c r="K12" s="167"/>
      <c r="L12" s="167"/>
      <c r="M12" s="167"/>
      <c r="N12" s="167"/>
      <c r="O12" s="167"/>
      <c r="P12" s="167"/>
      <c r="Q12" s="167"/>
      <c r="R12" s="167"/>
      <c r="S12" s="167"/>
      <c r="T12" s="167"/>
      <c r="U12" s="167"/>
      <c r="V12" s="167"/>
      <c r="W12" s="167"/>
      <c r="X12" s="167"/>
      <c r="Y12" s="167"/>
      <c r="Z12" s="167"/>
      <c r="AA12" s="167"/>
      <c r="AB12" s="167"/>
      <c r="AC12" s="167"/>
      <c r="AD12" s="167"/>
      <c r="AE12" s="167"/>
      <c r="AF12" s="44"/>
      <c r="AG12" s="44"/>
      <c r="AH12" s="44"/>
      <c r="AI12" s="44"/>
      <c r="AJ12" s="44"/>
      <c r="AK12" s="44"/>
      <c r="AL12" s="44"/>
      <c r="AM12" s="44"/>
      <c r="AN12" s="44"/>
      <c r="AO12" s="44"/>
      <c r="AP12" s="44"/>
      <c r="AQ12" s="44"/>
    </row>
    <row r="13" spans="1:43" s="3" customFormat="1" ht="50.1" customHeight="1" thickTop="1" thickBot="1">
      <c r="A13" s="167">
        <f>'PANEL DE CONTROL DISTRITAL'!A12</f>
        <v>2</v>
      </c>
      <c r="B13" s="169" t="str">
        <f>'PANEL DE CONTROL DISTRITAL'!B12</f>
        <v>TRÁMITE</v>
      </c>
      <c r="C13" s="166" t="str">
        <f>'PANEL DE CONTROL DISTRITAL'!C12</f>
        <v>Operador de Equipo Tecnológico</v>
      </c>
      <c r="D13" s="170" t="str">
        <f>'PANEL DE CONTROL DISTRITAL'!D12</f>
        <v>Trámites exitosos efectivos=</v>
      </c>
      <c r="E13" s="166" t="str">
        <f>'PANEL DE CONTROL DISTRITAL'!E12</f>
        <v>(Número de trámites exitosos / Número de trámites aplicados) x 100</v>
      </c>
      <c r="F13" s="171" t="str">
        <f>'PANEL DE CONTROL DISTRITAL'!F12</f>
        <v>Semanal (remesa)</v>
      </c>
      <c r="G13" s="172">
        <f>'PANEL DE CONTROL DISTRITAL'!G12</f>
        <v>0.9</v>
      </c>
      <c r="H13" s="25" t="str">
        <f>'PANEL DE CONTROL DISTRITAL'!H12</f>
        <v>Número de trámites exitosos</v>
      </c>
      <c r="I13" s="23">
        <v>170</v>
      </c>
      <c r="J13" s="23">
        <v>934</v>
      </c>
      <c r="K13" s="23">
        <v>823</v>
      </c>
      <c r="L13" s="23">
        <v>932</v>
      </c>
      <c r="M13" s="23">
        <v>959</v>
      </c>
      <c r="N13" s="23">
        <v>980</v>
      </c>
      <c r="O13" s="23">
        <v>939</v>
      </c>
      <c r="P13" s="23">
        <v>1003</v>
      </c>
      <c r="Q13" s="23">
        <v>1008</v>
      </c>
      <c r="R13" s="23">
        <v>667</v>
      </c>
      <c r="S13" s="23">
        <v>1137</v>
      </c>
      <c r="T13" s="23">
        <v>1202</v>
      </c>
      <c r="U13" s="23">
        <v>1093</v>
      </c>
      <c r="V13" s="23">
        <v>1484</v>
      </c>
      <c r="W13" s="23">
        <v>1311</v>
      </c>
      <c r="X13" s="23">
        <v>1194</v>
      </c>
      <c r="Y13" s="23">
        <v>1384</v>
      </c>
      <c r="Z13" s="23">
        <v>1124</v>
      </c>
      <c r="AA13" s="23">
        <v>1574</v>
      </c>
      <c r="AB13" s="75">
        <v>2430</v>
      </c>
      <c r="AC13" s="75">
        <v>3357</v>
      </c>
      <c r="AD13" s="64">
        <v>800</v>
      </c>
      <c r="AE13" s="168">
        <f>IFERROR(SUM(I13:AD13)/SUM(I14:AD14),0)</f>
        <v>0.99575475242317224</v>
      </c>
    </row>
    <row r="14" spans="1:43" s="3" customFormat="1" ht="50.1" customHeight="1" thickTop="1" thickBot="1">
      <c r="A14" s="167"/>
      <c r="B14" s="169"/>
      <c r="C14" s="166"/>
      <c r="D14" s="170"/>
      <c r="E14" s="166"/>
      <c r="F14" s="171"/>
      <c r="G14" s="172"/>
      <c r="H14" s="25" t="str">
        <f>'PANEL DE CONTROL DISTRITAL'!H13</f>
        <v>Número de trámites aplicados</v>
      </c>
      <c r="I14" s="43">
        <v>170</v>
      </c>
      <c r="J14" s="43">
        <v>939</v>
      </c>
      <c r="K14" s="43">
        <v>826</v>
      </c>
      <c r="L14" s="43">
        <v>935</v>
      </c>
      <c r="M14" s="43">
        <v>961</v>
      </c>
      <c r="N14" s="43">
        <v>988</v>
      </c>
      <c r="O14" s="43">
        <v>944</v>
      </c>
      <c r="P14" s="43">
        <v>1005</v>
      </c>
      <c r="Q14" s="43">
        <v>1013</v>
      </c>
      <c r="R14" s="43">
        <v>667</v>
      </c>
      <c r="S14" s="43">
        <v>1140</v>
      </c>
      <c r="T14" s="43">
        <v>1232</v>
      </c>
      <c r="U14" s="43">
        <v>1097</v>
      </c>
      <c r="V14" s="43">
        <v>1489</v>
      </c>
      <c r="W14" s="43">
        <v>1314</v>
      </c>
      <c r="X14" s="43">
        <v>1197</v>
      </c>
      <c r="Y14" s="43">
        <v>1384</v>
      </c>
      <c r="Z14" s="43">
        <v>1124</v>
      </c>
      <c r="AA14" s="43">
        <v>1577</v>
      </c>
      <c r="AB14" s="98">
        <v>2440</v>
      </c>
      <c r="AC14" s="98">
        <v>3369</v>
      </c>
      <c r="AD14" s="68">
        <v>807</v>
      </c>
      <c r="AE14" s="168"/>
    </row>
    <row r="15" spans="1:43" s="45" customFormat="1" ht="8.1" customHeight="1" thickTop="1" thickBot="1">
      <c r="A15" s="167"/>
      <c r="B15" s="167"/>
      <c r="C15" s="167"/>
      <c r="D15" s="167"/>
      <c r="E15" s="167"/>
      <c r="F15" s="167"/>
      <c r="G15" s="167"/>
      <c r="H15" s="167"/>
      <c r="I15" s="167"/>
      <c r="J15" s="167"/>
      <c r="K15" s="167"/>
      <c r="L15" s="167"/>
      <c r="M15" s="167"/>
      <c r="N15" s="167"/>
      <c r="O15" s="167"/>
      <c r="P15" s="167"/>
      <c r="Q15" s="167"/>
      <c r="R15" s="167"/>
      <c r="S15" s="167"/>
      <c r="T15" s="167"/>
      <c r="U15" s="167"/>
      <c r="V15" s="167"/>
      <c r="W15" s="167"/>
      <c r="X15" s="167"/>
      <c r="Y15" s="167"/>
      <c r="Z15" s="167"/>
      <c r="AA15" s="167"/>
      <c r="AB15" s="167"/>
      <c r="AC15" s="167"/>
      <c r="AD15" s="167"/>
      <c r="AE15" s="167"/>
      <c r="AF15" s="44"/>
      <c r="AG15" s="44"/>
      <c r="AH15" s="44"/>
      <c r="AI15" s="44"/>
      <c r="AJ15" s="44"/>
      <c r="AK15" s="44"/>
      <c r="AL15" s="44"/>
      <c r="AM15" s="44"/>
      <c r="AN15" s="44"/>
      <c r="AO15" s="44"/>
      <c r="AP15" s="44"/>
      <c r="AQ15" s="44"/>
    </row>
    <row r="16" spans="1:43" s="3" customFormat="1" ht="50.1" customHeight="1" thickTop="1" thickBot="1">
      <c r="A16" s="167">
        <f>'PANEL DE CONTROL DISTRITAL'!A15</f>
        <v>3</v>
      </c>
      <c r="B16" s="169" t="str">
        <f>'PANEL DE CONTROL DISTRITAL'!B15</f>
        <v>TRANSFERENCIA</v>
      </c>
      <c r="C16" s="166" t="str">
        <f>'PANEL DE CONTROL DISTRITAL'!C15</f>
        <v>Responsable de Módulo</v>
      </c>
      <c r="D16" s="170" t="str">
        <f>'PANEL DE CONTROL DISTRITAL'!D15</f>
        <v xml:space="preserve">Transacciones exitosas = </v>
      </c>
      <c r="E16" s="166" t="str">
        <f>'PANEL DE CONTROL DISTRITAL'!E15</f>
        <v>(Número de Archivos de Transacción aceptados /Total de Archivos de Transacción procesados) x100</v>
      </c>
      <c r="F16" s="171" t="str">
        <f>'PANEL DE CONTROL DISTRITAL'!F15</f>
        <v>Semanal (remesa)</v>
      </c>
      <c r="G16" s="172">
        <f>'PANEL DE CONTROL DISTRITAL'!G15</f>
        <v>0.9</v>
      </c>
      <c r="H16" s="25" t="str">
        <f>'PANEL DE CONTROL DISTRITAL'!H15</f>
        <v>Número de Archivos de Transacción aceptados</v>
      </c>
      <c r="I16" s="23">
        <v>170</v>
      </c>
      <c r="J16" s="23">
        <v>939</v>
      </c>
      <c r="K16" s="23">
        <v>826</v>
      </c>
      <c r="L16" s="23">
        <v>935</v>
      </c>
      <c r="M16" s="23">
        <v>961</v>
      </c>
      <c r="N16" s="23">
        <v>988</v>
      </c>
      <c r="O16" s="23">
        <v>944</v>
      </c>
      <c r="P16" s="23">
        <v>1005</v>
      </c>
      <c r="Q16" s="23">
        <v>1013</v>
      </c>
      <c r="R16" s="23">
        <v>667</v>
      </c>
      <c r="S16" s="23">
        <v>1140</v>
      </c>
      <c r="T16" s="23">
        <v>1232</v>
      </c>
      <c r="U16" s="23">
        <v>1097</v>
      </c>
      <c r="V16" s="23">
        <v>1489</v>
      </c>
      <c r="W16" s="23">
        <v>1314</v>
      </c>
      <c r="X16" s="23">
        <v>1197</v>
      </c>
      <c r="Y16" s="23">
        <v>1384</v>
      </c>
      <c r="Z16" s="23">
        <v>1124</v>
      </c>
      <c r="AA16" s="23">
        <v>1577</v>
      </c>
      <c r="AB16" s="75">
        <v>2440</v>
      </c>
      <c r="AC16" s="75">
        <v>3369</v>
      </c>
      <c r="AD16" s="64">
        <v>807</v>
      </c>
      <c r="AE16" s="168">
        <f>IFERROR(SUM(I16:AD16)/SUM(I17:AD17),0)</f>
        <v>1</v>
      </c>
    </row>
    <row r="17" spans="1:43" s="3" customFormat="1" ht="50.1" customHeight="1" thickTop="1" thickBot="1">
      <c r="A17" s="167"/>
      <c r="B17" s="169"/>
      <c r="C17" s="166"/>
      <c r="D17" s="170"/>
      <c r="E17" s="166"/>
      <c r="F17" s="171"/>
      <c r="G17" s="172"/>
      <c r="H17" s="25" t="str">
        <f>'PANEL DE CONTROL DISTRITAL'!H16</f>
        <v>Total de Archivos de Transacción procesados</v>
      </c>
      <c r="I17" s="43">
        <v>170</v>
      </c>
      <c r="J17" s="43">
        <v>939</v>
      </c>
      <c r="K17" s="43">
        <v>826</v>
      </c>
      <c r="L17" s="43">
        <v>935</v>
      </c>
      <c r="M17" s="43">
        <v>961</v>
      </c>
      <c r="N17" s="43">
        <v>988</v>
      </c>
      <c r="O17" s="43">
        <v>944</v>
      </c>
      <c r="P17" s="43">
        <v>1005</v>
      </c>
      <c r="Q17" s="43">
        <v>1013</v>
      </c>
      <c r="R17" s="43">
        <v>667</v>
      </c>
      <c r="S17" s="43">
        <v>1140</v>
      </c>
      <c r="T17" s="43">
        <v>1232</v>
      </c>
      <c r="U17" s="43">
        <v>1097</v>
      </c>
      <c r="V17" s="43">
        <v>1489</v>
      </c>
      <c r="W17" s="43">
        <v>1314</v>
      </c>
      <c r="X17" s="43">
        <v>1197</v>
      </c>
      <c r="Y17" s="43">
        <v>1384</v>
      </c>
      <c r="Z17" s="43">
        <v>1124</v>
      </c>
      <c r="AA17" s="43">
        <v>1577</v>
      </c>
      <c r="AB17" s="98">
        <v>2440</v>
      </c>
      <c r="AC17" s="98">
        <v>3369</v>
      </c>
      <c r="AD17" s="68">
        <v>807</v>
      </c>
      <c r="AE17" s="168"/>
    </row>
    <row r="18" spans="1:43" s="45" customFormat="1" ht="8.1" customHeight="1" thickTop="1" thickBot="1">
      <c r="A18" s="167"/>
      <c r="B18" s="167"/>
      <c r="C18" s="167"/>
      <c r="D18" s="167"/>
      <c r="E18" s="167"/>
      <c r="F18" s="167"/>
      <c r="G18" s="167"/>
      <c r="H18" s="167"/>
      <c r="I18" s="167"/>
      <c r="J18" s="167"/>
      <c r="K18" s="167"/>
      <c r="L18" s="167"/>
      <c r="M18" s="167"/>
      <c r="N18" s="167"/>
      <c r="O18" s="167"/>
      <c r="P18" s="167"/>
      <c r="Q18" s="167"/>
      <c r="R18" s="167"/>
      <c r="S18" s="167"/>
      <c r="T18" s="167"/>
      <c r="U18" s="167"/>
      <c r="V18" s="167"/>
      <c r="W18" s="167"/>
      <c r="X18" s="167"/>
      <c r="Y18" s="167"/>
      <c r="Z18" s="167"/>
      <c r="AA18" s="167"/>
      <c r="AB18" s="167"/>
      <c r="AC18" s="167"/>
      <c r="AD18" s="167"/>
      <c r="AE18" s="167"/>
      <c r="AF18" s="44"/>
      <c r="AG18" s="44"/>
      <c r="AH18" s="44"/>
      <c r="AI18" s="44"/>
      <c r="AJ18" s="44"/>
      <c r="AK18" s="44"/>
      <c r="AL18" s="44"/>
      <c r="AM18" s="44"/>
      <c r="AN18" s="44"/>
      <c r="AO18" s="44"/>
      <c r="AP18" s="44"/>
      <c r="AQ18" s="44"/>
    </row>
    <row r="19" spans="1:43" s="3" customFormat="1" ht="50.1" customHeight="1" thickTop="1" thickBot="1">
      <c r="A19" s="167">
        <f>'PANEL DE CONTROL DISTRITAL'!A18</f>
        <v>4</v>
      </c>
      <c r="B19" s="169" t="str">
        <f>'PANEL DE CONTROL DISTRITAL'!B18</f>
        <v>CONCILIACIÓN</v>
      </c>
      <c r="C19" s="166" t="str">
        <f>'PANEL DE CONTROL DISTRITAL'!C18</f>
        <v>Responsable de Módulo</v>
      </c>
      <c r="D19" s="170" t="str">
        <f>'PANEL DE CONTROL DISTRITAL'!D18</f>
        <v xml:space="preserve">Credenciales disponibles para entrega = </v>
      </c>
      <c r="E19" s="166" t="str">
        <f>'PANEL DE CONTROL DISTRITAL'!E18</f>
        <v>((Credenciales recibidas - Credenciales inconsistentes) / Credenciales recibidas) x 100</v>
      </c>
      <c r="F19" s="171" t="str">
        <f>'PANEL DE CONTROL DISTRITAL'!F18</f>
        <v>Semanal (remesa)</v>
      </c>
      <c r="G19" s="172">
        <f>'PANEL DE CONTROL DISTRITAL'!G18</f>
        <v>0.9</v>
      </c>
      <c r="H19" s="25" t="str">
        <f>'PANEL DE CONTROL DISTRITAL'!H18</f>
        <v xml:space="preserve">Credenciales Recibidas - Credenciales inconsistentes </v>
      </c>
      <c r="I19" s="23">
        <v>0</v>
      </c>
      <c r="J19" s="23">
        <v>1004</v>
      </c>
      <c r="K19" s="23">
        <v>738</v>
      </c>
      <c r="L19" s="23">
        <v>1015</v>
      </c>
      <c r="M19" s="23">
        <v>997</v>
      </c>
      <c r="N19" s="23">
        <v>958</v>
      </c>
      <c r="O19" s="23">
        <v>930</v>
      </c>
      <c r="P19" s="23">
        <v>1028</v>
      </c>
      <c r="Q19" s="23">
        <v>1011</v>
      </c>
      <c r="R19" s="23">
        <v>731</v>
      </c>
      <c r="S19" s="23">
        <v>957</v>
      </c>
      <c r="T19" s="23">
        <v>1175</v>
      </c>
      <c r="U19" s="23">
        <v>1009</v>
      </c>
      <c r="V19" s="23">
        <v>1213</v>
      </c>
      <c r="W19" s="23">
        <v>1400</v>
      </c>
      <c r="X19" s="23">
        <v>1491</v>
      </c>
      <c r="Y19" s="23">
        <v>1064</v>
      </c>
      <c r="Z19" s="23">
        <v>749</v>
      </c>
      <c r="AA19" s="23">
        <v>856</v>
      </c>
      <c r="AB19" s="75">
        <v>2443</v>
      </c>
      <c r="AC19" s="75">
        <v>2118</v>
      </c>
      <c r="AD19" s="64">
        <v>0</v>
      </c>
      <c r="AE19" s="168">
        <f>IFERROR(SUM(I19:AD19)/SUM(I20:AD20),0)</f>
        <v>1</v>
      </c>
    </row>
    <row r="20" spans="1:43" s="3" customFormat="1" ht="50.1" customHeight="1" thickTop="1" thickBot="1">
      <c r="A20" s="167"/>
      <c r="B20" s="169"/>
      <c r="C20" s="166"/>
      <c r="D20" s="170"/>
      <c r="E20" s="166"/>
      <c r="F20" s="171"/>
      <c r="G20" s="172"/>
      <c r="H20" s="25" t="str">
        <f>'PANEL DE CONTROL DISTRITAL'!H19</f>
        <v>Credenciales recibidas</v>
      </c>
      <c r="I20" s="43">
        <v>0</v>
      </c>
      <c r="J20" s="43">
        <v>1004</v>
      </c>
      <c r="K20" s="43">
        <v>738</v>
      </c>
      <c r="L20" s="43">
        <v>1015</v>
      </c>
      <c r="M20" s="43">
        <v>997</v>
      </c>
      <c r="N20" s="43">
        <v>958</v>
      </c>
      <c r="O20" s="43">
        <v>930</v>
      </c>
      <c r="P20" s="43">
        <v>1028</v>
      </c>
      <c r="Q20" s="43">
        <v>1011</v>
      </c>
      <c r="R20" s="43">
        <v>731</v>
      </c>
      <c r="S20" s="43">
        <v>957</v>
      </c>
      <c r="T20" s="43">
        <v>1175</v>
      </c>
      <c r="U20" s="43">
        <v>1009</v>
      </c>
      <c r="V20" s="43">
        <v>1213</v>
      </c>
      <c r="W20" s="43">
        <v>1400</v>
      </c>
      <c r="X20" s="43">
        <v>1491</v>
      </c>
      <c r="Y20" s="43">
        <v>1064</v>
      </c>
      <c r="Z20" s="43">
        <v>749</v>
      </c>
      <c r="AA20" s="43">
        <v>856</v>
      </c>
      <c r="AB20" s="98">
        <v>2443</v>
      </c>
      <c r="AC20" s="98">
        <v>2118</v>
      </c>
      <c r="AD20" s="68">
        <v>0</v>
      </c>
      <c r="AE20" s="168"/>
    </row>
    <row r="21" spans="1:43" s="45" customFormat="1" ht="8.1" customHeight="1" thickTop="1" thickBot="1">
      <c r="A21" s="46"/>
      <c r="B21" s="47"/>
      <c r="C21" s="48"/>
      <c r="D21" s="49"/>
      <c r="E21" s="48"/>
      <c r="F21" s="50"/>
      <c r="G21" s="51"/>
      <c r="H21" s="52"/>
      <c r="I21" s="53"/>
      <c r="J21" s="53"/>
      <c r="K21" s="53"/>
      <c r="L21" s="53"/>
      <c r="M21" s="53"/>
      <c r="N21" s="53"/>
      <c r="O21" s="53"/>
      <c r="P21" s="53"/>
      <c r="Q21" s="53"/>
      <c r="R21" s="53"/>
      <c r="S21" s="53"/>
      <c r="T21" s="53"/>
      <c r="U21" s="53"/>
      <c r="V21" s="53"/>
      <c r="W21" s="53"/>
      <c r="X21" s="53"/>
      <c r="Y21" s="53"/>
      <c r="Z21" s="53"/>
      <c r="AA21" s="53"/>
      <c r="AB21" s="53"/>
      <c r="AC21" s="53"/>
      <c r="AD21" s="53"/>
      <c r="AE21" s="54"/>
      <c r="AF21" s="44"/>
      <c r="AG21" s="44"/>
      <c r="AH21" s="44"/>
      <c r="AI21" s="44"/>
      <c r="AJ21" s="44"/>
      <c r="AK21" s="44"/>
      <c r="AL21" s="44"/>
      <c r="AM21" s="44"/>
      <c r="AN21" s="44"/>
      <c r="AO21" s="44"/>
      <c r="AP21" s="44"/>
      <c r="AQ21" s="44"/>
    </row>
    <row r="22" spans="1:43" s="3" customFormat="1" ht="50.1" customHeight="1" thickTop="1" thickBot="1">
      <c r="A22" s="167">
        <f>'PANEL DE CONTROL DISTRITAL'!A21</f>
        <v>5</v>
      </c>
      <c r="B22" s="169" t="str">
        <f>'PANEL DE CONTROL DISTRITAL'!B21</f>
        <v>CONCILIACIÓN</v>
      </c>
      <c r="C22" s="166" t="str">
        <f>'PANEL DE CONTROL DISTRITAL'!C21</f>
        <v>Responsable de Módulo</v>
      </c>
      <c r="D22" s="170" t="str">
        <f>'PANEL DE CONTROL DISTRITAL'!D21</f>
        <v xml:space="preserve">Credenciales disponibles para entrega = </v>
      </c>
      <c r="E22" s="166" t="str">
        <f>'PANEL DE CONTROL DISTRITAL'!E21</f>
        <v>(Credenciales en resguardo / Credenciales totales en SIIRFE disponibles para entrega) x 100</v>
      </c>
      <c r="F22" s="171" t="str">
        <f>'PANEL DE CONTROL DISTRITAL'!F21</f>
        <v>Semanal (remesa)</v>
      </c>
      <c r="G22" s="172">
        <f>'PANEL DE CONTROL DISTRITAL'!G21</f>
        <v>1</v>
      </c>
      <c r="H22" s="25" t="str">
        <f>'PANEL DE CONTROL DISTRITAL'!H21</f>
        <v>Credenciales en resguardo</v>
      </c>
      <c r="I22" s="23">
        <v>1852</v>
      </c>
      <c r="J22" s="23">
        <v>1882</v>
      </c>
      <c r="K22" s="23">
        <v>1794</v>
      </c>
      <c r="L22" s="23">
        <v>1754</v>
      </c>
      <c r="M22" s="23">
        <v>1882</v>
      </c>
      <c r="N22" s="23">
        <v>1899</v>
      </c>
      <c r="O22" s="23">
        <v>1888</v>
      </c>
      <c r="P22" s="23">
        <v>1878</v>
      </c>
      <c r="Q22" s="23">
        <v>1958</v>
      </c>
      <c r="R22" s="23">
        <v>1763</v>
      </c>
      <c r="S22" s="23">
        <v>1799</v>
      </c>
      <c r="T22" s="23">
        <v>1933</v>
      </c>
      <c r="U22" s="23">
        <v>1837</v>
      </c>
      <c r="V22" s="23">
        <v>2032</v>
      </c>
      <c r="W22" s="23">
        <v>1979</v>
      </c>
      <c r="X22" s="23">
        <v>2208</v>
      </c>
      <c r="Y22" s="23">
        <v>1914</v>
      </c>
      <c r="Z22" s="23">
        <v>1403</v>
      </c>
      <c r="AA22" s="23">
        <v>1256</v>
      </c>
      <c r="AB22" s="75">
        <v>2111</v>
      </c>
      <c r="AC22" s="75">
        <v>2090</v>
      </c>
      <c r="AD22" s="75">
        <v>1655</v>
      </c>
      <c r="AE22" s="168">
        <f>IFERROR(SUM(I22:AD22)/SUM(I23:AD23),0)</f>
        <v>1</v>
      </c>
    </row>
    <row r="23" spans="1:43" s="3" customFormat="1" ht="50.1" customHeight="1" thickTop="1" thickBot="1">
      <c r="A23" s="167"/>
      <c r="B23" s="169"/>
      <c r="C23" s="166"/>
      <c r="D23" s="170"/>
      <c r="E23" s="166"/>
      <c r="F23" s="171"/>
      <c r="G23" s="172"/>
      <c r="H23" s="25" t="str">
        <f>'PANEL DE CONTROL DISTRITAL'!H22</f>
        <v>Credenciales totales en SIIRFE disponibles para entrega</v>
      </c>
      <c r="I23" s="43">
        <v>1852</v>
      </c>
      <c r="J23" s="43">
        <v>1882</v>
      </c>
      <c r="K23" s="43">
        <v>1794</v>
      </c>
      <c r="L23" s="43">
        <v>1754</v>
      </c>
      <c r="M23" s="43">
        <v>1882</v>
      </c>
      <c r="N23" s="43">
        <v>1899</v>
      </c>
      <c r="O23" s="43">
        <v>1888</v>
      </c>
      <c r="P23" s="43">
        <v>1878</v>
      </c>
      <c r="Q23" s="43">
        <v>1958</v>
      </c>
      <c r="R23" s="43">
        <v>1763</v>
      </c>
      <c r="S23" s="43">
        <v>1799</v>
      </c>
      <c r="T23" s="43">
        <v>1933</v>
      </c>
      <c r="U23" s="43">
        <v>1837</v>
      </c>
      <c r="V23" s="43">
        <v>2032</v>
      </c>
      <c r="W23" s="43">
        <v>1979</v>
      </c>
      <c r="X23" s="43">
        <v>2208</v>
      </c>
      <c r="Y23" s="43">
        <v>1914</v>
      </c>
      <c r="Z23" s="43">
        <v>1403</v>
      </c>
      <c r="AA23" s="43">
        <v>1256</v>
      </c>
      <c r="AB23" s="98">
        <v>2111</v>
      </c>
      <c r="AC23" s="98">
        <v>2090</v>
      </c>
      <c r="AD23" s="98">
        <v>1655</v>
      </c>
      <c r="AE23" s="168"/>
    </row>
    <row r="24" spans="1:43" s="4" customFormat="1" ht="16.5" thickTop="1" thickBot="1">
      <c r="A24" s="167"/>
      <c r="B24" s="167"/>
      <c r="C24" s="167"/>
      <c r="D24" s="167"/>
      <c r="E24" s="167"/>
      <c r="F24" s="167"/>
      <c r="G24" s="167"/>
      <c r="H24" s="167"/>
      <c r="I24" s="167"/>
      <c r="J24" s="167"/>
      <c r="K24" s="167"/>
      <c r="L24" s="167"/>
      <c r="M24" s="167"/>
      <c r="N24" s="167"/>
      <c r="O24" s="167"/>
      <c r="P24" s="167"/>
      <c r="Q24" s="167"/>
      <c r="R24" s="167"/>
      <c r="S24" s="167"/>
      <c r="T24" s="167"/>
      <c r="U24" s="167"/>
      <c r="V24" s="167"/>
      <c r="W24" s="167"/>
      <c r="X24" s="167"/>
      <c r="Y24" s="167"/>
      <c r="Z24" s="167"/>
      <c r="AA24" s="167"/>
      <c r="AB24" s="167"/>
      <c r="AC24" s="167"/>
      <c r="AD24" s="167"/>
      <c r="AE24" s="167"/>
    </row>
    <row r="25" spans="1:43" ht="50.1" customHeight="1" thickTop="1" thickBot="1">
      <c r="A25" s="167">
        <f>'PANEL DE CONTROL DISTRITAL'!A24</f>
        <v>6</v>
      </c>
      <c r="B25" s="169" t="str">
        <f>'PANEL DE CONTROL DISTRITAL'!B24</f>
        <v>ENTREGA</v>
      </c>
      <c r="C25" s="166" t="str">
        <f>'PANEL DE CONTROL DISTRITAL'!C24</f>
        <v>Operador de Equipo Tecnológico</v>
      </c>
      <c r="D25" s="170" t="str">
        <f>'PANEL DE CONTROL DISTRITAL'!D24</f>
        <v xml:space="preserve">Efectividad de entrega de CPV en MAC = </v>
      </c>
      <c r="E25" s="166" t="str">
        <f>'PANEL DE CONTROL DISTRITAL'!E24</f>
        <v>(Total de credenciales entregadas / Total de credenciales solicitadas) x 100</v>
      </c>
      <c r="F25" s="171" t="str">
        <f>'PANEL DE CONTROL DISTRITAL'!F24</f>
        <v>Semanal (remesa)</v>
      </c>
      <c r="G25" s="172">
        <f>'PANEL DE CONTROL DISTRITAL'!G24</f>
        <v>0.9</v>
      </c>
      <c r="H25" s="25" t="str">
        <f>'PANEL DE CONTROL DISTRITAL'!H24</f>
        <v xml:space="preserve">Total de credenciales entregadas </v>
      </c>
      <c r="I25" s="23">
        <v>341</v>
      </c>
      <c r="J25" s="23">
        <v>938</v>
      </c>
      <c r="K25" s="23">
        <v>804</v>
      </c>
      <c r="L25" s="23">
        <v>1055</v>
      </c>
      <c r="M25" s="23">
        <v>869</v>
      </c>
      <c r="N25" s="23">
        <v>936</v>
      </c>
      <c r="O25" s="23">
        <v>941</v>
      </c>
      <c r="P25" s="23">
        <v>1038</v>
      </c>
      <c r="Q25" s="23">
        <v>931</v>
      </c>
      <c r="R25" s="23">
        <v>926</v>
      </c>
      <c r="S25" s="23">
        <v>912</v>
      </c>
      <c r="T25" s="23">
        <v>1041</v>
      </c>
      <c r="U25" s="23">
        <v>1105</v>
      </c>
      <c r="V25" s="23">
        <v>1018</v>
      </c>
      <c r="W25" s="23">
        <v>1444</v>
      </c>
      <c r="X25" s="23">
        <v>1262</v>
      </c>
      <c r="Y25" s="23">
        <v>1358</v>
      </c>
      <c r="Z25" s="23">
        <v>1260</v>
      </c>
      <c r="AA25" s="23">
        <v>1003</v>
      </c>
      <c r="AB25" s="75">
        <v>1588</v>
      </c>
      <c r="AC25" s="75">
        <v>2130</v>
      </c>
      <c r="AD25" s="64">
        <v>435</v>
      </c>
      <c r="AE25" s="168">
        <f>IFERROR(SUM(I25:AD25)/SUM(I26:AD26),0)</f>
        <v>0.99970011138719905</v>
      </c>
    </row>
    <row r="26" spans="1:43" ht="50.1" customHeight="1" thickTop="1" thickBot="1">
      <c r="A26" s="167"/>
      <c r="B26" s="169"/>
      <c r="C26" s="166"/>
      <c r="D26" s="170"/>
      <c r="E26" s="166"/>
      <c r="F26" s="171"/>
      <c r="G26" s="172"/>
      <c r="H26" s="25" t="str">
        <f>'PANEL DE CONTROL DISTRITAL'!H25</f>
        <v xml:space="preserve"> Total de credenciales solicitadas</v>
      </c>
      <c r="I26" s="43">
        <v>341</v>
      </c>
      <c r="J26" s="43">
        <v>940</v>
      </c>
      <c r="K26" s="43">
        <v>805</v>
      </c>
      <c r="L26" s="43">
        <v>1057</v>
      </c>
      <c r="M26" s="43">
        <v>869</v>
      </c>
      <c r="N26" s="43">
        <v>936</v>
      </c>
      <c r="O26" s="43">
        <v>942</v>
      </c>
      <c r="P26" s="43">
        <v>1038</v>
      </c>
      <c r="Q26" s="43">
        <v>931</v>
      </c>
      <c r="R26" s="43">
        <v>926</v>
      </c>
      <c r="S26" s="43">
        <v>912</v>
      </c>
      <c r="T26" s="43">
        <v>1041</v>
      </c>
      <c r="U26" s="43">
        <v>1106</v>
      </c>
      <c r="V26" s="43">
        <v>1018</v>
      </c>
      <c r="W26" s="43">
        <v>1444</v>
      </c>
      <c r="X26" s="43">
        <v>1262</v>
      </c>
      <c r="Y26" s="43">
        <v>1358</v>
      </c>
      <c r="Z26" s="43">
        <v>1260</v>
      </c>
      <c r="AA26" s="43">
        <v>1003</v>
      </c>
      <c r="AB26" s="98">
        <v>1588</v>
      </c>
      <c r="AC26" s="98">
        <v>2130</v>
      </c>
      <c r="AD26" s="68">
        <v>435</v>
      </c>
      <c r="AE26" s="168"/>
    </row>
    <row r="27" spans="1:43" ht="15.75" customHeight="1" thickTop="1">
      <c r="B27" s="1" t="s">
        <v>116</v>
      </c>
      <c r="H27" s="55"/>
      <c r="I27" s="56"/>
      <c r="J27" s="56"/>
      <c r="K27" s="56"/>
      <c r="L27" s="56"/>
      <c r="M27" s="56"/>
      <c r="N27" s="56"/>
      <c r="O27" s="56"/>
      <c r="P27" s="56"/>
      <c r="Q27" s="56"/>
      <c r="R27" s="56"/>
      <c r="S27" s="56"/>
      <c r="T27" s="56"/>
      <c r="U27" s="56"/>
      <c r="V27" s="56"/>
      <c r="W27" s="56"/>
      <c r="X27" s="56"/>
      <c r="Y27" s="56"/>
      <c r="Z27" s="56"/>
      <c r="AA27" s="56"/>
      <c r="AB27" s="56"/>
      <c r="AC27" s="56"/>
      <c r="AD27" s="56"/>
      <c r="AE27" s="12"/>
    </row>
    <row r="28" spans="1:43" ht="15.75" customHeight="1">
      <c r="H28" s="57"/>
    </row>
    <row r="29" spans="1:43" ht="15.75" customHeight="1">
      <c r="H29" s="57"/>
      <c r="I29" s="179" t="s">
        <v>117</v>
      </c>
      <c r="J29" s="179"/>
      <c r="K29" s="179"/>
      <c r="L29" s="179"/>
    </row>
    <row r="30" spans="1:43" ht="15.75" customHeight="1">
      <c r="H30" s="57"/>
      <c r="I30" s="26"/>
      <c r="J30" s="27" t="s">
        <v>118</v>
      </c>
      <c r="K30" s="27"/>
      <c r="L30" s="27"/>
    </row>
    <row r="31" spans="1:43" ht="28.5" customHeight="1">
      <c r="H31" s="57"/>
      <c r="I31" s="28"/>
      <c r="J31" s="27" t="s">
        <v>119</v>
      </c>
      <c r="K31" s="27"/>
      <c r="L31" s="27"/>
    </row>
    <row r="32" spans="1:43" ht="30" customHeight="1">
      <c r="H32" s="57"/>
      <c r="I32" s="29"/>
      <c r="J32" s="27" t="s">
        <v>120</v>
      </c>
      <c r="K32" s="27"/>
      <c r="L32" s="27"/>
    </row>
    <row r="33" spans="2:13" ht="30" customHeight="1">
      <c r="H33" s="57"/>
      <c r="I33" s="27"/>
      <c r="J33" s="27"/>
      <c r="K33" s="27"/>
      <c r="L33" s="27"/>
    </row>
    <row r="34" spans="2:13" ht="30" customHeight="1">
      <c r="B34" s="180" t="s">
        <v>121</v>
      </c>
      <c r="C34" s="180"/>
      <c r="D34" s="180"/>
      <c r="E34" s="180"/>
      <c r="F34" s="180"/>
      <c r="G34" s="180"/>
      <c r="H34" s="180"/>
      <c r="I34" s="180"/>
      <c r="J34" s="180"/>
      <c r="K34" s="180"/>
      <c r="L34" s="180"/>
      <c r="M34" s="181"/>
    </row>
    <row r="35" spans="2:13" ht="30" customHeight="1">
      <c r="B35" s="182" t="s">
        <v>122</v>
      </c>
      <c r="C35" s="182"/>
      <c r="D35" s="182"/>
      <c r="E35" s="182"/>
      <c r="F35" s="182"/>
      <c r="G35" s="183"/>
      <c r="H35" s="184" t="s">
        <v>123</v>
      </c>
      <c r="I35" s="182"/>
      <c r="J35" s="182"/>
      <c r="K35" s="182"/>
      <c r="L35" s="182"/>
      <c r="M35" s="183"/>
    </row>
    <row r="36" spans="2:13" ht="30" customHeight="1">
      <c r="B36" s="173"/>
      <c r="C36" s="174"/>
      <c r="D36" s="174"/>
      <c r="E36" s="174"/>
      <c r="F36" s="174"/>
      <c r="G36" s="175"/>
      <c r="H36" s="173"/>
      <c r="I36" s="174"/>
      <c r="J36" s="174"/>
      <c r="K36" s="174"/>
      <c r="L36" s="174"/>
      <c r="M36" s="175"/>
    </row>
    <row r="37" spans="2:13" ht="30" customHeight="1">
      <c r="B37" s="176"/>
      <c r="C37" s="177"/>
      <c r="D37" s="177"/>
      <c r="E37" s="177"/>
      <c r="F37" s="177"/>
      <c r="G37" s="178"/>
      <c r="H37" s="176"/>
      <c r="I37" s="177"/>
      <c r="J37" s="177"/>
      <c r="K37" s="177"/>
      <c r="L37" s="177"/>
      <c r="M37" s="178"/>
    </row>
    <row r="38" spans="2:13" ht="35.1" customHeight="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1">
    <mergeCell ref="B35:G35"/>
    <mergeCell ref="H35:M35"/>
    <mergeCell ref="B36:G37"/>
    <mergeCell ref="H36:M37"/>
    <mergeCell ref="A24:AE24"/>
    <mergeCell ref="A25:A26"/>
    <mergeCell ref="B25:B26"/>
    <mergeCell ref="C25:C26"/>
    <mergeCell ref="D25:D26"/>
    <mergeCell ref="E25:E26"/>
    <mergeCell ref="F25:F26"/>
    <mergeCell ref="G25:G26"/>
    <mergeCell ref="AE25:AE26"/>
    <mergeCell ref="AE10:AE11"/>
    <mergeCell ref="A1:AE1"/>
    <mergeCell ref="F2:G2"/>
    <mergeCell ref="A4:AE4"/>
    <mergeCell ref="A5:AE5"/>
    <mergeCell ref="A6:A9"/>
    <mergeCell ref="B6:H6"/>
    <mergeCell ref="I6:X6"/>
    <mergeCell ref="AE6:AE9"/>
    <mergeCell ref="B7:D7"/>
    <mergeCell ref="E7:H7"/>
    <mergeCell ref="I7:X7"/>
    <mergeCell ref="B8:X8"/>
    <mergeCell ref="X2:AE2"/>
    <mergeCell ref="F10:F11"/>
    <mergeCell ref="G10:G11"/>
    <mergeCell ref="E16:E17"/>
    <mergeCell ref="A10:A11"/>
    <mergeCell ref="B10:B11"/>
    <mergeCell ref="C10:C11"/>
    <mergeCell ref="D10:D11"/>
    <mergeCell ref="A15:AE15"/>
    <mergeCell ref="A12:AE12"/>
    <mergeCell ref="A13:A14"/>
    <mergeCell ref="B13:B14"/>
    <mergeCell ref="C13:C14"/>
    <mergeCell ref="D13:D14"/>
    <mergeCell ref="E13:E14"/>
    <mergeCell ref="F13:F14"/>
    <mergeCell ref="G13:G14"/>
    <mergeCell ref="AE13:AE14"/>
    <mergeCell ref="E10:E11"/>
    <mergeCell ref="F16:F17"/>
    <mergeCell ref="G16:G17"/>
    <mergeCell ref="AE16:AE17"/>
    <mergeCell ref="A18:AE18"/>
    <mergeCell ref="A19:A20"/>
    <mergeCell ref="B19:B20"/>
    <mergeCell ref="C19:C20"/>
    <mergeCell ref="D19:D20"/>
    <mergeCell ref="E19:E20"/>
    <mergeCell ref="F19:F20"/>
    <mergeCell ref="G19:G20"/>
    <mergeCell ref="AE19:AE20"/>
    <mergeCell ref="A16:A17"/>
    <mergeCell ref="B16:B17"/>
    <mergeCell ref="C16:C17"/>
    <mergeCell ref="D16:D17"/>
    <mergeCell ref="A22:A23"/>
    <mergeCell ref="B22:B23"/>
    <mergeCell ref="C22:C23"/>
    <mergeCell ref="D22:D23"/>
    <mergeCell ref="E22:E23"/>
    <mergeCell ref="F22:F23"/>
    <mergeCell ref="G22:G23"/>
    <mergeCell ref="AE22:AE23"/>
    <mergeCell ref="I29:L29"/>
    <mergeCell ref="B34:M34"/>
  </mergeCells>
  <conditionalFormatting sqref="I21:AD21">
    <cfRule type="colorScale" priority="659">
      <colorScale>
        <cfvo type="min"/>
        <cfvo type="percentile" val="50"/>
        <cfvo type="max"/>
        <color rgb="FFE98BD7"/>
        <color rgb="FFD5007F"/>
        <color rgb="FF950054"/>
      </colorScale>
    </cfRule>
  </conditionalFormatting>
  <conditionalFormatting sqref="AE10">
    <cfRule type="cellIs" dxfId="952" priority="18" operator="greaterThan">
      <formula>95%</formula>
    </cfRule>
    <cfRule type="cellIs" dxfId="951" priority="19" operator="greaterThanOrEqual">
      <formula>90%</formula>
    </cfRule>
    <cfRule type="cellIs" dxfId="950" priority="20" operator="lessThan">
      <formula>89.99%</formula>
    </cfRule>
  </conditionalFormatting>
  <conditionalFormatting sqref="AE13">
    <cfRule type="cellIs" dxfId="949" priority="15" operator="greaterThan">
      <formula>95%</formula>
    </cfRule>
    <cfRule type="cellIs" dxfId="948" priority="16" operator="greaterThanOrEqual">
      <formula>90%</formula>
    </cfRule>
    <cfRule type="cellIs" dxfId="947" priority="17" operator="lessThan">
      <formula>89.99%</formula>
    </cfRule>
  </conditionalFormatting>
  <conditionalFormatting sqref="AE16">
    <cfRule type="cellIs" dxfId="946" priority="12" operator="greaterThan">
      <formula>95%</formula>
    </cfRule>
    <cfRule type="cellIs" dxfId="945" priority="13" operator="greaterThanOrEqual">
      <formula>90%</formula>
    </cfRule>
    <cfRule type="cellIs" dxfId="944" priority="14" operator="lessThan">
      <formula>89.99%</formula>
    </cfRule>
  </conditionalFormatting>
  <conditionalFormatting sqref="AE19">
    <cfRule type="cellIs" dxfId="943" priority="9" operator="greaterThan">
      <formula>95%</formula>
    </cfRule>
    <cfRule type="cellIs" dxfId="942" priority="10" operator="greaterThanOrEqual">
      <formula>90%</formula>
    </cfRule>
    <cfRule type="cellIs" dxfId="941" priority="11" operator="lessThan">
      <formula>89.99%</formula>
    </cfRule>
  </conditionalFormatting>
  <conditionalFormatting sqref="AE22">
    <cfRule type="cellIs" dxfId="940" priority="1" operator="greaterThanOrEqual">
      <formula>100%</formula>
    </cfRule>
    <cfRule type="cellIs" dxfId="939" priority="2" operator="lessThan">
      <formula>99.99%</formula>
    </cfRule>
  </conditionalFormatting>
  <conditionalFormatting sqref="AE25">
    <cfRule type="cellIs" dxfId="938" priority="3" operator="greaterThan">
      <formula>95%</formula>
    </cfRule>
    <cfRule type="cellIs" dxfId="937" priority="4" operator="greaterThanOrEqual">
      <formula>90%</formula>
    </cfRule>
    <cfRule type="cellIs" dxfId="936" priority="5" operator="lessThan">
      <formula>89.99%</formula>
    </cfRule>
  </conditionalFormatting>
  <dataValidations count="1">
    <dataValidation showDropDown="1" showInputMessage="1" showErrorMessage="1" sqref="C21 G19:G23 G10:G11 G16:G17 G13:G14 G25:G26" xr:uid="{342ADCD1-C3E9-4348-BF80-B37170F3E41D}"/>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E4EB95-2CD3-4C4B-B8DA-175EED5F1EF4}">
  <sheetPr>
    <tabColor rgb="FF002060"/>
  </sheetPr>
  <dimension ref="A1:AQ48"/>
  <sheetViews>
    <sheetView showGridLines="0" topLeftCell="Q17" zoomScale="70" zoomScaleNormal="70" workbookViewId="0">
      <selection activeCell="AC26" sqref="AC26"/>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0" width="10.7109375" style="1" customWidth="1"/>
    <col min="31" max="31" width="22.7109375" style="1" customWidth="1"/>
    <col min="32" max="16384" width="11.42578125" style="1"/>
  </cols>
  <sheetData>
    <row r="1" spans="1:43" ht="40.5" customHeight="1">
      <c r="A1" s="148" t="str">
        <f>'[1]PANEL DE CONTROL DISTRITAL'!A1:Q1</f>
        <v>INSTITUTO NACIONAL ELECTORAL
SISTEMA DE GESTIÓN DE LA CALIDAD
ESTADO DE MÉXICO</v>
      </c>
      <c r="B1" s="148"/>
      <c r="C1" s="148"/>
      <c r="D1" s="148"/>
      <c r="E1" s="148"/>
      <c r="F1" s="148"/>
      <c r="G1" s="148"/>
      <c r="H1" s="148"/>
      <c r="I1" s="148"/>
      <c r="J1" s="148"/>
      <c r="K1" s="148"/>
      <c r="L1" s="148"/>
      <c r="M1" s="148"/>
      <c r="N1" s="148"/>
      <c r="O1" s="148"/>
      <c r="P1" s="148"/>
      <c r="Q1" s="148"/>
      <c r="R1" s="148"/>
      <c r="S1" s="148"/>
      <c r="T1" s="148"/>
      <c r="U1" s="148"/>
      <c r="V1" s="148"/>
      <c r="W1" s="148"/>
      <c r="X1" s="148"/>
      <c r="Y1" s="148"/>
      <c r="Z1" s="148"/>
      <c r="AA1" s="148"/>
      <c r="AB1" s="148"/>
      <c r="AC1" s="148"/>
      <c r="AD1" s="148"/>
      <c r="AE1" s="148"/>
    </row>
    <row r="2" spans="1:43" ht="33.75" customHeight="1">
      <c r="A2" s="11"/>
      <c r="B2" s="11"/>
      <c r="C2" s="11"/>
      <c r="D2" s="9" t="s">
        <v>89</v>
      </c>
      <c r="E2" s="9">
        <v>12</v>
      </c>
      <c r="F2" s="149" t="s">
        <v>90</v>
      </c>
      <c r="G2" s="149"/>
      <c r="H2" s="20">
        <v>151251</v>
      </c>
      <c r="I2" s="19"/>
      <c r="J2" s="19"/>
      <c r="K2" s="19"/>
      <c r="L2" s="19"/>
      <c r="M2" s="19"/>
      <c r="N2" s="19"/>
      <c r="O2" s="19"/>
      <c r="P2" s="19"/>
      <c r="Q2" s="19"/>
      <c r="R2" s="19"/>
      <c r="S2" s="19"/>
      <c r="T2" s="19"/>
      <c r="U2" s="19"/>
      <c r="V2" s="19"/>
      <c r="W2" s="58"/>
      <c r="X2" s="194" t="str">
        <f>'[1]PANEL DE CONTROL DISTRITAL'!M2</f>
        <v>Fecha de corte: 24/09/2023</v>
      </c>
      <c r="Y2" s="194"/>
      <c r="Z2" s="194"/>
      <c r="AA2" s="194"/>
      <c r="AB2" s="194"/>
      <c r="AC2" s="194"/>
      <c r="AD2" s="194"/>
      <c r="AE2" s="194"/>
      <c r="AF2" s="15"/>
    </row>
    <row r="3" spans="1:43" ht="11.25" customHeight="1">
      <c r="A3" s="11"/>
      <c r="B3" s="6"/>
      <c r="C3" s="6"/>
      <c r="D3" s="6"/>
      <c r="E3" s="6"/>
      <c r="F3" s="6"/>
      <c r="G3" s="6"/>
      <c r="H3" s="6"/>
      <c r="I3" s="6"/>
      <c r="J3" s="6"/>
      <c r="K3" s="6"/>
      <c r="L3" s="6"/>
      <c r="M3" s="6"/>
      <c r="N3" s="6"/>
      <c r="O3" s="6"/>
      <c r="P3" s="6"/>
      <c r="Q3" s="6"/>
      <c r="R3" s="6"/>
      <c r="S3" s="6"/>
      <c r="T3" s="6"/>
      <c r="U3" s="6"/>
      <c r="V3" s="6"/>
      <c r="W3" s="6"/>
      <c r="X3" s="6"/>
      <c r="Y3" s="6"/>
      <c r="Z3" s="6"/>
      <c r="AA3" s="6"/>
      <c r="AB3" s="6"/>
      <c r="AC3" s="6"/>
      <c r="AD3" s="6"/>
    </row>
    <row r="4" spans="1:43" ht="30" customHeight="1">
      <c r="A4" s="154" t="s">
        <v>91</v>
      </c>
      <c r="B4" s="155"/>
      <c r="C4" s="155"/>
      <c r="D4" s="155"/>
      <c r="E4" s="155"/>
      <c r="F4" s="155"/>
      <c r="G4" s="155"/>
      <c r="H4" s="155"/>
      <c r="I4" s="155"/>
      <c r="J4" s="155"/>
      <c r="K4" s="155"/>
      <c r="L4" s="155"/>
      <c r="M4" s="155"/>
      <c r="N4" s="155"/>
      <c r="O4" s="155"/>
      <c r="P4" s="155"/>
      <c r="Q4" s="155"/>
      <c r="R4" s="155"/>
      <c r="S4" s="155"/>
      <c r="T4" s="155"/>
      <c r="U4" s="155"/>
      <c r="V4" s="155"/>
      <c r="W4" s="155"/>
      <c r="X4" s="155"/>
      <c r="Y4" s="155"/>
      <c r="Z4" s="155"/>
      <c r="AA4" s="155"/>
      <c r="AB4" s="155"/>
      <c r="AC4" s="155"/>
      <c r="AD4" s="155"/>
      <c r="AE4" s="156"/>
      <c r="AG4" s="18"/>
    </row>
    <row r="5" spans="1:43" ht="5.25" customHeight="1">
      <c r="A5" s="157"/>
      <c r="B5" s="158"/>
      <c r="C5" s="158"/>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9"/>
    </row>
    <row r="6" spans="1:43" ht="18" customHeight="1">
      <c r="A6" s="151" t="str">
        <f>'[1]PANEL DE CONTROL DISTRITAL'!A6</f>
        <v>Número</v>
      </c>
      <c r="B6" s="152" t="str">
        <f>'[1]PANEL DE CONTROL DISTRITAL'!B6</f>
        <v xml:space="preserve">PROCESOS SUSTANTIVOS E INDICADORES </v>
      </c>
      <c r="C6" s="152"/>
      <c r="D6" s="152"/>
      <c r="E6" s="152"/>
      <c r="F6" s="152"/>
      <c r="G6" s="152"/>
      <c r="H6" s="152"/>
      <c r="I6" s="160" t="s">
        <v>92</v>
      </c>
      <c r="J6" s="161"/>
      <c r="K6" s="161"/>
      <c r="L6" s="161"/>
      <c r="M6" s="161"/>
      <c r="N6" s="161"/>
      <c r="O6" s="161"/>
      <c r="P6" s="161"/>
      <c r="Q6" s="161"/>
      <c r="R6" s="161"/>
      <c r="S6" s="161"/>
      <c r="T6" s="161"/>
      <c r="U6" s="161"/>
      <c r="V6" s="161"/>
      <c r="W6" s="161"/>
      <c r="X6" s="161"/>
      <c r="Y6" s="85"/>
      <c r="Z6" s="85"/>
      <c r="AA6" s="85"/>
      <c r="AB6" s="85"/>
      <c r="AC6" s="88"/>
      <c r="AD6" s="88"/>
      <c r="AE6" s="187" t="s">
        <v>93</v>
      </c>
    </row>
    <row r="7" spans="1:43" ht="17.25" customHeight="1">
      <c r="A7" s="151"/>
      <c r="B7" s="152" t="str">
        <f>'[1]PANEL DE CONTROL DISTRITAL'!B7</f>
        <v>DESCRIPCIÓN</v>
      </c>
      <c r="C7" s="152"/>
      <c r="D7" s="152"/>
      <c r="E7" s="152" t="str">
        <f>'[1]PANEL DE CONTROL DISTRITAL'!E7</f>
        <v>MEDICIÓN</v>
      </c>
      <c r="F7" s="152"/>
      <c r="G7" s="152"/>
      <c r="H7" s="152"/>
      <c r="I7" s="162" t="str">
        <f>'[1]PANEL DE CONTROL DISTRITAL'!A5</f>
        <v>CAMPAÑA ANUAL INTENSA 2023</v>
      </c>
      <c r="J7" s="163"/>
      <c r="K7" s="163"/>
      <c r="L7" s="163"/>
      <c r="M7" s="163"/>
      <c r="N7" s="163"/>
      <c r="O7" s="163"/>
      <c r="P7" s="163"/>
      <c r="Q7" s="163"/>
      <c r="R7" s="163"/>
      <c r="S7" s="163"/>
      <c r="T7" s="163"/>
      <c r="U7" s="163"/>
      <c r="V7" s="163"/>
      <c r="W7" s="163"/>
      <c r="X7" s="163"/>
      <c r="Y7" s="86"/>
      <c r="Z7" s="86"/>
      <c r="AA7" s="86"/>
      <c r="AB7" s="86"/>
      <c r="AC7" s="89"/>
      <c r="AD7" s="89"/>
      <c r="AE7" s="188"/>
    </row>
    <row r="8" spans="1:43" ht="5.25" customHeight="1">
      <c r="A8" s="151"/>
      <c r="B8" s="164"/>
      <c r="C8" s="165"/>
      <c r="D8" s="165"/>
      <c r="E8" s="165"/>
      <c r="F8" s="165"/>
      <c r="G8" s="165"/>
      <c r="H8" s="165"/>
      <c r="I8" s="165"/>
      <c r="J8" s="165"/>
      <c r="K8" s="165"/>
      <c r="L8" s="165"/>
      <c r="M8" s="165"/>
      <c r="N8" s="165"/>
      <c r="O8" s="165"/>
      <c r="P8" s="165"/>
      <c r="Q8" s="165"/>
      <c r="R8" s="165"/>
      <c r="S8" s="165"/>
      <c r="T8" s="165"/>
      <c r="U8" s="165"/>
      <c r="V8" s="165"/>
      <c r="W8" s="165"/>
      <c r="X8" s="165"/>
      <c r="Y8" s="87"/>
      <c r="Z8" s="87"/>
      <c r="AA8" s="87"/>
      <c r="AB8" s="87"/>
      <c r="AC8" s="90"/>
      <c r="AD8" s="90"/>
      <c r="AE8" s="188"/>
    </row>
    <row r="9" spans="1:43" s="2" customFormat="1" ht="29.25" customHeight="1" thickTop="1" thickBot="1">
      <c r="A9" s="151"/>
      <c r="B9" s="24" t="str">
        <f>'[1]PANEL DE CONTROL DISTRITAL'!B8</f>
        <v xml:space="preserve">Proceso </v>
      </c>
      <c r="C9" s="24" t="str">
        <f>'[1]PANEL DE CONTROL DISTRITAL'!C8</f>
        <v>Dueño de Proceso</v>
      </c>
      <c r="D9" s="24" t="str">
        <f>'[1]PANEL DE CONTROL DISTRITAL'!D8</f>
        <v>Indicador</v>
      </c>
      <c r="E9" s="24" t="str">
        <f>'[1]PANEL DE CONTROL DISTRITAL'!E8</f>
        <v>Cálculo</v>
      </c>
      <c r="F9" s="24" t="str">
        <f>'[1]PANEL DE CONTROL DISTRITAL'!F8</f>
        <v xml:space="preserve">Periodo </v>
      </c>
      <c r="G9" s="24" t="str">
        <f>'[1]PANEL DE CONTROL DISTRITAL'!G8</f>
        <v>Estimado</v>
      </c>
      <c r="H9" s="42" t="str">
        <f>'[1]PANEL DE CONTROL DISTRITAL'!H8</f>
        <v>Nominativo</v>
      </c>
      <c r="I9" s="31" t="str">
        <f>'[1]150151'!I9</f>
        <v>2023-37</v>
      </c>
      <c r="J9" s="31" t="str">
        <f>'[1]150151'!J9</f>
        <v>2023-38</v>
      </c>
      <c r="K9" s="31" t="str">
        <f>'[1]150151'!K9</f>
        <v>2023-39</v>
      </c>
      <c r="L9" s="31" t="str">
        <f>'[1]150151'!L9</f>
        <v>2023-40</v>
      </c>
      <c r="M9" s="31" t="str">
        <f>'[1]150151'!M9</f>
        <v>2023-41</v>
      </c>
      <c r="N9" s="31" t="str">
        <f>'[1]150151'!N9</f>
        <v>2023-42</v>
      </c>
      <c r="O9" s="31" t="str">
        <f>'[1]150151'!O9</f>
        <v>2023-43</v>
      </c>
      <c r="P9" s="31" t="str">
        <f>'[1]150151'!P9</f>
        <v>2023-44</v>
      </c>
      <c r="Q9" s="31" t="str">
        <f>'[1]150151'!Q9</f>
        <v>2023-45</v>
      </c>
      <c r="R9" s="31" t="str">
        <f>'[1]150151'!R9</f>
        <v>2023-46</v>
      </c>
      <c r="S9" s="31" t="str">
        <f>'[1]150151'!S9</f>
        <v>2023-47</v>
      </c>
      <c r="T9" s="31" t="str">
        <f>'[1]150151'!T9</f>
        <v>2023-48</v>
      </c>
      <c r="U9" s="31" t="str">
        <f>'[1]150151'!U9</f>
        <v>2023-49</v>
      </c>
      <c r="V9" s="31" t="str">
        <f>'[1]150151'!V9</f>
        <v>2023-50</v>
      </c>
      <c r="W9" s="31" t="str">
        <f>'[1]150151'!W9</f>
        <v>2023-51</v>
      </c>
      <c r="X9" s="31" t="str">
        <f>'[1]150151'!X9</f>
        <v>2023-52</v>
      </c>
      <c r="Y9" s="31" t="s">
        <v>110</v>
      </c>
      <c r="Z9" s="31" t="s">
        <v>111</v>
      </c>
      <c r="AA9" s="31" t="s">
        <v>112</v>
      </c>
      <c r="AB9" s="31" t="s">
        <v>113</v>
      </c>
      <c r="AC9" s="31" t="s">
        <v>114</v>
      </c>
      <c r="AD9" s="31" t="s">
        <v>115</v>
      </c>
      <c r="AE9" s="189"/>
    </row>
    <row r="10" spans="1:43" s="2" customFormat="1" ht="50.1" customHeight="1" thickTop="1" thickBot="1">
      <c r="A10" s="167">
        <f>'[1]PANEL DE CONTROL DISTRITAL'!A9</f>
        <v>1</v>
      </c>
      <c r="B10" s="169" t="str">
        <f>'[1]PANEL DE CONTROL DISTRITAL'!B9</f>
        <v>ENTREVISTA</v>
      </c>
      <c r="C10" s="166" t="str">
        <f>'[1]PANEL DE CONTROL DISTRITAL'!C9</f>
        <v xml:space="preserve"> Auxiliar de Atención Ciudadana</v>
      </c>
      <c r="D10" s="170" t="str">
        <f>'[1]PANEL DE CONTROL DISTRITAL'!D9</f>
        <v>Efectividad de la entrevista =</v>
      </c>
      <c r="E10" s="166" t="str">
        <f>'[1]PANEL DE CONTROL DISTRITAL'!E9</f>
        <v>(Número de trámites aplicados / (Número de fichas requisitadas - Notificaciones de improcedencia de trámite)) x 100</v>
      </c>
      <c r="F10" s="171" t="str">
        <f>'[1]PANEL DE CONTROL DISTRITAL'!F9</f>
        <v>Semanal (remesa)</v>
      </c>
      <c r="G10" s="172">
        <f>'[1]PANEL DE CONTROL DISTRITAL'!G9</f>
        <v>0.9</v>
      </c>
      <c r="H10" s="25" t="str">
        <f>'[1]PANEL DE CONTROL DISTRITAL'!H9</f>
        <v>Número de trámites aplicados</v>
      </c>
      <c r="I10" s="23">
        <v>94</v>
      </c>
      <c r="J10" s="23">
        <v>447</v>
      </c>
      <c r="K10" s="23">
        <v>384</v>
      </c>
      <c r="L10" s="23">
        <v>455</v>
      </c>
      <c r="M10" s="23">
        <v>490</v>
      </c>
      <c r="N10" s="23">
        <v>460</v>
      </c>
      <c r="O10" s="23">
        <v>482</v>
      </c>
      <c r="P10" s="23">
        <v>497</v>
      </c>
      <c r="Q10" s="23">
        <v>509</v>
      </c>
      <c r="R10" s="23">
        <v>358</v>
      </c>
      <c r="S10" s="23">
        <v>596</v>
      </c>
      <c r="T10" s="23">
        <v>654</v>
      </c>
      <c r="U10" s="23">
        <v>589</v>
      </c>
      <c r="V10" s="23">
        <v>853</v>
      </c>
      <c r="W10" s="23">
        <v>745</v>
      </c>
      <c r="X10" s="23">
        <v>680</v>
      </c>
      <c r="Y10" s="23">
        <v>902</v>
      </c>
      <c r="Z10" s="23">
        <v>725</v>
      </c>
      <c r="AA10" s="75">
        <v>1034</v>
      </c>
      <c r="AB10" s="75">
        <v>1481</v>
      </c>
      <c r="AC10" s="75">
        <v>1818</v>
      </c>
      <c r="AD10" s="64">
        <v>616</v>
      </c>
      <c r="AE10" s="168">
        <f>IFERROR(SUM(I10:AD10)/SUM(I11:AD11),0)</f>
        <v>0.993651430098904</v>
      </c>
    </row>
    <row r="11" spans="1:43" s="2" customFormat="1" ht="50.1" customHeight="1" thickTop="1" thickBot="1">
      <c r="A11" s="167"/>
      <c r="B11" s="169"/>
      <c r="C11" s="166"/>
      <c r="D11" s="170"/>
      <c r="E11" s="166"/>
      <c r="F11" s="171"/>
      <c r="G11" s="172"/>
      <c r="H11" s="25" t="str">
        <f>'[1]PANEL DE CONTROL DISTRITAL'!H10</f>
        <v>Número de fichas requisitadas - Notificaciones de improcedencia de trámite</v>
      </c>
      <c r="I11" s="43">
        <v>97</v>
      </c>
      <c r="J11" s="43">
        <v>447</v>
      </c>
      <c r="K11" s="43">
        <v>384</v>
      </c>
      <c r="L11" s="43">
        <v>455</v>
      </c>
      <c r="M11" s="43">
        <v>495</v>
      </c>
      <c r="N11" s="43">
        <v>474</v>
      </c>
      <c r="O11" s="43">
        <v>488</v>
      </c>
      <c r="P11" s="43">
        <v>514</v>
      </c>
      <c r="Q11" s="43">
        <v>519</v>
      </c>
      <c r="R11" s="43">
        <v>359</v>
      </c>
      <c r="S11" s="43">
        <v>600</v>
      </c>
      <c r="T11" s="43">
        <v>654</v>
      </c>
      <c r="U11" s="43">
        <v>590</v>
      </c>
      <c r="V11" s="43">
        <v>853</v>
      </c>
      <c r="W11" s="43">
        <v>745</v>
      </c>
      <c r="X11" s="43">
        <v>680</v>
      </c>
      <c r="Y11" s="43">
        <v>902</v>
      </c>
      <c r="Z11" s="43">
        <v>725</v>
      </c>
      <c r="AA11" s="98">
        <v>1034</v>
      </c>
      <c r="AB11" s="98">
        <v>1481</v>
      </c>
      <c r="AC11" s="98">
        <v>1852</v>
      </c>
      <c r="AD11" s="68">
        <v>616</v>
      </c>
      <c r="AE11" s="168"/>
    </row>
    <row r="12" spans="1:43" s="45" customFormat="1" ht="8.1" customHeight="1" thickTop="1" thickBot="1">
      <c r="A12" s="167"/>
      <c r="B12" s="167"/>
      <c r="C12" s="167"/>
      <c r="D12" s="167"/>
      <c r="E12" s="167"/>
      <c r="F12" s="167"/>
      <c r="G12" s="167"/>
      <c r="H12" s="167"/>
      <c r="I12" s="167"/>
      <c r="J12" s="167"/>
      <c r="K12" s="167"/>
      <c r="L12" s="167"/>
      <c r="M12" s="167"/>
      <c r="N12" s="167"/>
      <c r="O12" s="167"/>
      <c r="P12" s="167"/>
      <c r="Q12" s="167"/>
      <c r="R12" s="167"/>
      <c r="S12" s="167"/>
      <c r="T12" s="167"/>
      <c r="U12" s="167"/>
      <c r="V12" s="167"/>
      <c r="W12" s="167"/>
      <c r="X12" s="167"/>
      <c r="Y12" s="167"/>
      <c r="Z12" s="167"/>
      <c r="AA12" s="167"/>
      <c r="AB12" s="167"/>
      <c r="AC12" s="167"/>
      <c r="AD12" s="167"/>
      <c r="AE12" s="167"/>
      <c r="AF12" s="44"/>
      <c r="AG12" s="44"/>
      <c r="AH12" s="44"/>
      <c r="AI12" s="44"/>
      <c r="AJ12" s="44"/>
      <c r="AK12" s="44"/>
      <c r="AL12" s="44"/>
      <c r="AM12" s="44"/>
      <c r="AN12" s="44"/>
      <c r="AO12" s="44"/>
      <c r="AP12" s="44"/>
      <c r="AQ12" s="44"/>
    </row>
    <row r="13" spans="1:43" s="3" customFormat="1" ht="50.1" customHeight="1" thickTop="1" thickBot="1">
      <c r="A13" s="167">
        <f>'[1]PANEL DE CONTROL DISTRITAL'!A12</f>
        <v>2</v>
      </c>
      <c r="B13" s="169" t="str">
        <f>'[1]PANEL DE CONTROL DISTRITAL'!B12</f>
        <v>TRÁMITE</v>
      </c>
      <c r="C13" s="166" t="str">
        <f>'[1]PANEL DE CONTROL DISTRITAL'!C12</f>
        <v>Operador de Equipo Tecnológico</v>
      </c>
      <c r="D13" s="170" t="str">
        <f>'[1]PANEL DE CONTROL DISTRITAL'!D12</f>
        <v>Trámites exitosos efectivos=</v>
      </c>
      <c r="E13" s="166" t="str">
        <f>'[1]PANEL DE CONTROL DISTRITAL'!E12</f>
        <v>(Número de trámites exitosos / Número de trámites aplicados) x 100</v>
      </c>
      <c r="F13" s="171" t="str">
        <f>'[1]PANEL DE CONTROL DISTRITAL'!F12</f>
        <v>Semanal (remesa)</v>
      </c>
      <c r="G13" s="172">
        <f>'[1]PANEL DE CONTROL DISTRITAL'!G12</f>
        <v>0.9</v>
      </c>
      <c r="H13" s="25" t="str">
        <f>'[1]PANEL DE CONTROL DISTRITAL'!H12</f>
        <v>Número de trámites exitosos</v>
      </c>
      <c r="I13" s="23">
        <v>94</v>
      </c>
      <c r="J13" s="23">
        <v>446</v>
      </c>
      <c r="K13" s="23">
        <v>381</v>
      </c>
      <c r="L13" s="23">
        <v>455</v>
      </c>
      <c r="M13" s="23">
        <v>487</v>
      </c>
      <c r="N13" s="23">
        <v>457</v>
      </c>
      <c r="O13" s="23">
        <v>478</v>
      </c>
      <c r="P13" s="23">
        <v>497</v>
      </c>
      <c r="Q13" s="23">
        <v>506</v>
      </c>
      <c r="R13" s="23">
        <v>357</v>
      </c>
      <c r="S13" s="23">
        <v>591</v>
      </c>
      <c r="T13" s="23">
        <v>653</v>
      </c>
      <c r="U13" s="23">
        <v>588</v>
      </c>
      <c r="V13" s="23">
        <v>853</v>
      </c>
      <c r="W13" s="23">
        <v>744</v>
      </c>
      <c r="X13" s="23">
        <v>678</v>
      </c>
      <c r="Y13" s="23">
        <v>900</v>
      </c>
      <c r="Z13" s="23">
        <v>723</v>
      </c>
      <c r="AA13" s="75">
        <v>1031</v>
      </c>
      <c r="AB13" s="75">
        <v>1477</v>
      </c>
      <c r="AC13" s="75">
        <v>1812</v>
      </c>
      <c r="AD13" s="64">
        <v>615</v>
      </c>
      <c r="AE13" s="168">
        <f>IFERROR(SUM(I13:AD13)/SUM(I14:AD14),0)</f>
        <v>0.9969063151523303</v>
      </c>
    </row>
    <row r="14" spans="1:43" s="3" customFormat="1" ht="50.1" customHeight="1" thickTop="1" thickBot="1">
      <c r="A14" s="167"/>
      <c r="B14" s="169"/>
      <c r="C14" s="166"/>
      <c r="D14" s="170"/>
      <c r="E14" s="166"/>
      <c r="F14" s="171"/>
      <c r="G14" s="172"/>
      <c r="H14" s="25" t="str">
        <f>'[1]PANEL DE CONTROL DISTRITAL'!H13</f>
        <v>Número de trámites aplicados</v>
      </c>
      <c r="I14" s="43">
        <v>94</v>
      </c>
      <c r="J14" s="43">
        <v>447</v>
      </c>
      <c r="K14" s="43">
        <v>384</v>
      </c>
      <c r="L14" s="43">
        <v>455</v>
      </c>
      <c r="M14" s="43">
        <v>490</v>
      </c>
      <c r="N14" s="43">
        <v>460</v>
      </c>
      <c r="O14" s="43">
        <v>482</v>
      </c>
      <c r="P14" s="43">
        <v>497</v>
      </c>
      <c r="Q14" s="43">
        <v>509</v>
      </c>
      <c r="R14" s="43">
        <v>358</v>
      </c>
      <c r="S14" s="43">
        <v>596</v>
      </c>
      <c r="T14" s="43">
        <v>654</v>
      </c>
      <c r="U14" s="43">
        <v>589</v>
      </c>
      <c r="V14" s="43">
        <v>853</v>
      </c>
      <c r="W14" s="43">
        <v>745</v>
      </c>
      <c r="X14" s="43">
        <v>680</v>
      </c>
      <c r="Y14" s="43">
        <v>902</v>
      </c>
      <c r="Z14" s="43">
        <v>725</v>
      </c>
      <c r="AA14" s="98">
        <v>1034</v>
      </c>
      <c r="AB14" s="98">
        <v>1481</v>
      </c>
      <c r="AC14" s="98">
        <v>1818</v>
      </c>
      <c r="AD14" s="68">
        <v>616</v>
      </c>
      <c r="AE14" s="168"/>
    </row>
    <row r="15" spans="1:43" s="45" customFormat="1" ht="8.1" customHeight="1" thickTop="1" thickBot="1">
      <c r="A15" s="167"/>
      <c r="B15" s="167"/>
      <c r="C15" s="167"/>
      <c r="D15" s="167"/>
      <c r="E15" s="167"/>
      <c r="F15" s="167"/>
      <c r="G15" s="167"/>
      <c r="H15" s="167"/>
      <c r="I15" s="167"/>
      <c r="J15" s="167"/>
      <c r="K15" s="167"/>
      <c r="L15" s="167"/>
      <c r="M15" s="167"/>
      <c r="N15" s="167"/>
      <c r="O15" s="167"/>
      <c r="P15" s="167"/>
      <c r="Q15" s="167"/>
      <c r="R15" s="167"/>
      <c r="S15" s="167"/>
      <c r="T15" s="167"/>
      <c r="U15" s="167"/>
      <c r="V15" s="167"/>
      <c r="W15" s="167"/>
      <c r="X15" s="167"/>
      <c r="Y15" s="167"/>
      <c r="Z15" s="167"/>
      <c r="AA15" s="167"/>
      <c r="AB15" s="167"/>
      <c r="AC15" s="167"/>
      <c r="AD15" s="167"/>
      <c r="AE15" s="167"/>
      <c r="AF15" s="44"/>
      <c r="AG15" s="44"/>
      <c r="AH15" s="44"/>
      <c r="AI15" s="44"/>
      <c r="AJ15" s="44"/>
      <c r="AK15" s="44"/>
      <c r="AL15" s="44"/>
      <c r="AM15" s="44"/>
      <c r="AN15" s="44"/>
      <c r="AO15" s="44"/>
      <c r="AP15" s="44"/>
      <c r="AQ15" s="44"/>
    </row>
    <row r="16" spans="1:43" s="3" customFormat="1" ht="50.1" customHeight="1" thickTop="1" thickBot="1">
      <c r="A16" s="167">
        <f>'[1]PANEL DE CONTROL DISTRITAL'!A15</f>
        <v>3</v>
      </c>
      <c r="B16" s="169" t="str">
        <f>'[1]PANEL DE CONTROL DISTRITAL'!B15</f>
        <v>TRANSFERENCIA</v>
      </c>
      <c r="C16" s="166" t="str">
        <f>'[1]PANEL DE CONTROL DISTRITAL'!C15</f>
        <v>Responsable de Módulo</v>
      </c>
      <c r="D16" s="170" t="str">
        <f>'[1]PANEL DE CONTROL DISTRITAL'!D15</f>
        <v xml:space="preserve">Transacciones exitosas = </v>
      </c>
      <c r="E16" s="166" t="str">
        <f>'[1]PANEL DE CONTROL DISTRITAL'!E15</f>
        <v>(Número de Archivos de Transacción aceptados /Total de Archivos de Transacción procesados) x100</v>
      </c>
      <c r="F16" s="171" t="str">
        <f>'[1]PANEL DE CONTROL DISTRITAL'!F15</f>
        <v>Semanal (remesa)</v>
      </c>
      <c r="G16" s="172">
        <f>'[1]PANEL DE CONTROL DISTRITAL'!G15</f>
        <v>0.9</v>
      </c>
      <c r="H16" s="25" t="str">
        <f>'[1]PANEL DE CONTROL DISTRITAL'!H15</f>
        <v>Número de Archivos de Transacción aceptados</v>
      </c>
      <c r="I16" s="23">
        <v>94</v>
      </c>
      <c r="J16" s="23">
        <v>447</v>
      </c>
      <c r="K16" s="23">
        <v>384</v>
      </c>
      <c r="L16" s="23">
        <v>455</v>
      </c>
      <c r="M16" s="23">
        <v>490</v>
      </c>
      <c r="N16" s="23">
        <v>460</v>
      </c>
      <c r="O16" s="23">
        <v>482</v>
      </c>
      <c r="P16" s="23">
        <v>497</v>
      </c>
      <c r="Q16" s="23">
        <v>509</v>
      </c>
      <c r="R16" s="23">
        <v>358</v>
      </c>
      <c r="S16" s="23">
        <v>596</v>
      </c>
      <c r="T16" s="23">
        <v>654</v>
      </c>
      <c r="U16" s="23">
        <v>589</v>
      </c>
      <c r="V16" s="23">
        <v>853</v>
      </c>
      <c r="W16" s="23">
        <v>745</v>
      </c>
      <c r="X16" s="23">
        <v>680</v>
      </c>
      <c r="Y16" s="23">
        <v>902</v>
      </c>
      <c r="Z16" s="23">
        <v>725</v>
      </c>
      <c r="AA16" s="75">
        <v>1034</v>
      </c>
      <c r="AB16" s="75">
        <v>1481</v>
      </c>
      <c r="AC16" s="75">
        <v>1818</v>
      </c>
      <c r="AD16" s="64">
        <v>616</v>
      </c>
      <c r="AE16" s="168">
        <f>IFERROR(SUM(I16:AD16)/SUM(I17:AD17),0)</f>
        <v>1</v>
      </c>
    </row>
    <row r="17" spans="1:43" s="3" customFormat="1" ht="50.1" customHeight="1" thickTop="1" thickBot="1">
      <c r="A17" s="167"/>
      <c r="B17" s="169"/>
      <c r="C17" s="166"/>
      <c r="D17" s="170"/>
      <c r="E17" s="166"/>
      <c r="F17" s="171"/>
      <c r="G17" s="172"/>
      <c r="H17" s="25" t="str">
        <f>'[1]PANEL DE CONTROL DISTRITAL'!H16</f>
        <v>Total de Archivos de Transacción procesados</v>
      </c>
      <c r="I17" s="43">
        <v>94</v>
      </c>
      <c r="J17" s="43">
        <v>447</v>
      </c>
      <c r="K17" s="43">
        <v>384</v>
      </c>
      <c r="L17" s="43">
        <v>455</v>
      </c>
      <c r="M17" s="43">
        <v>490</v>
      </c>
      <c r="N17" s="43">
        <v>460</v>
      </c>
      <c r="O17" s="43">
        <v>482</v>
      </c>
      <c r="P17" s="43">
        <v>497</v>
      </c>
      <c r="Q17" s="43">
        <v>509</v>
      </c>
      <c r="R17" s="43">
        <v>358</v>
      </c>
      <c r="S17" s="43">
        <v>596</v>
      </c>
      <c r="T17" s="43">
        <v>654</v>
      </c>
      <c r="U17" s="43">
        <v>589</v>
      </c>
      <c r="V17" s="43">
        <v>853</v>
      </c>
      <c r="W17" s="43">
        <v>745</v>
      </c>
      <c r="X17" s="43">
        <v>680</v>
      </c>
      <c r="Y17" s="43">
        <v>902</v>
      </c>
      <c r="Z17" s="43">
        <v>725</v>
      </c>
      <c r="AA17" s="98">
        <v>1034</v>
      </c>
      <c r="AB17" s="98">
        <v>1481</v>
      </c>
      <c r="AC17" s="98">
        <v>1818</v>
      </c>
      <c r="AD17" s="68">
        <v>616</v>
      </c>
      <c r="AE17" s="168"/>
    </row>
    <row r="18" spans="1:43" s="45" customFormat="1" ht="8.1" customHeight="1" thickTop="1" thickBot="1">
      <c r="A18" s="167"/>
      <c r="B18" s="167"/>
      <c r="C18" s="167"/>
      <c r="D18" s="167"/>
      <c r="E18" s="167"/>
      <c r="F18" s="167"/>
      <c r="G18" s="167"/>
      <c r="H18" s="167"/>
      <c r="I18" s="167"/>
      <c r="J18" s="167"/>
      <c r="K18" s="167"/>
      <c r="L18" s="167"/>
      <c r="M18" s="167"/>
      <c r="N18" s="167"/>
      <c r="O18" s="167"/>
      <c r="P18" s="167"/>
      <c r="Q18" s="167"/>
      <c r="R18" s="167"/>
      <c r="S18" s="167"/>
      <c r="T18" s="167"/>
      <c r="U18" s="167"/>
      <c r="V18" s="167"/>
      <c r="W18" s="167"/>
      <c r="X18" s="167"/>
      <c r="Y18" s="167"/>
      <c r="Z18" s="167"/>
      <c r="AA18" s="167"/>
      <c r="AB18" s="167"/>
      <c r="AC18" s="167"/>
      <c r="AD18" s="167"/>
      <c r="AE18" s="167"/>
      <c r="AF18" s="44"/>
      <c r="AG18" s="44"/>
      <c r="AH18" s="44"/>
      <c r="AI18" s="44"/>
      <c r="AJ18" s="44"/>
      <c r="AK18" s="44"/>
      <c r="AL18" s="44"/>
      <c r="AM18" s="44"/>
      <c r="AN18" s="44"/>
      <c r="AO18" s="44"/>
      <c r="AP18" s="44"/>
      <c r="AQ18" s="44"/>
    </row>
    <row r="19" spans="1:43" s="3" customFormat="1" ht="50.1" customHeight="1" thickTop="1" thickBot="1">
      <c r="A19" s="167">
        <f>'[1]PANEL DE CONTROL DISTRITAL'!A18</f>
        <v>4</v>
      </c>
      <c r="B19" s="169" t="str">
        <f>'[1]PANEL DE CONTROL DISTRITAL'!B18</f>
        <v>CONCILIACIÓN</v>
      </c>
      <c r="C19" s="166" t="str">
        <f>'[1]PANEL DE CONTROL DISTRITAL'!C18</f>
        <v>Responsable de Módulo</v>
      </c>
      <c r="D19" s="170" t="str">
        <f>'[1]PANEL DE CONTROL DISTRITAL'!D18</f>
        <v xml:space="preserve">Credenciales disponibles para entrega = </v>
      </c>
      <c r="E19" s="166" t="str">
        <f>'[1]PANEL DE CONTROL DISTRITAL'!E18</f>
        <v>((Credenciales recibidas - Credenciales inconsistentes) / Credenciales recibidas) x 100</v>
      </c>
      <c r="F19" s="171" t="str">
        <f>'[1]PANEL DE CONTROL DISTRITAL'!F18</f>
        <v>Semanal (remesa)</v>
      </c>
      <c r="G19" s="172">
        <f>'[1]PANEL DE CONTROL DISTRITAL'!G18</f>
        <v>0.9</v>
      </c>
      <c r="H19" s="25" t="str">
        <f>'[1]PANEL DE CONTROL DISTRITAL'!H18</f>
        <v xml:space="preserve">Credenciales Recibidas - Credenciales inconsistentes </v>
      </c>
      <c r="I19" s="23">
        <v>0</v>
      </c>
      <c r="J19" s="23">
        <v>570</v>
      </c>
      <c r="K19" s="23">
        <v>240</v>
      </c>
      <c r="L19" s="23">
        <v>608</v>
      </c>
      <c r="M19" s="23">
        <v>475</v>
      </c>
      <c r="N19" s="23">
        <v>463</v>
      </c>
      <c r="O19" s="23">
        <v>456</v>
      </c>
      <c r="P19" s="23">
        <v>526</v>
      </c>
      <c r="Q19" s="23">
        <v>500</v>
      </c>
      <c r="R19" s="23">
        <v>349</v>
      </c>
      <c r="S19" s="23">
        <v>508</v>
      </c>
      <c r="T19" s="23">
        <v>582</v>
      </c>
      <c r="U19" s="23">
        <v>689</v>
      </c>
      <c r="V19" s="23">
        <v>556</v>
      </c>
      <c r="W19" s="23">
        <v>980</v>
      </c>
      <c r="X19" s="23">
        <v>658</v>
      </c>
      <c r="Y19" s="23">
        <v>632</v>
      </c>
      <c r="Z19" s="23">
        <v>495</v>
      </c>
      <c r="AA19" s="64">
        <v>579</v>
      </c>
      <c r="AB19" s="75">
        <v>1566</v>
      </c>
      <c r="AC19" s="75">
        <v>1267</v>
      </c>
      <c r="AD19" s="64">
        <v>0</v>
      </c>
      <c r="AE19" s="168">
        <f>IFERROR(SUM(I19:AD19)/SUM(I20:AD20),0)</f>
        <v>1</v>
      </c>
    </row>
    <row r="20" spans="1:43" s="3" customFormat="1" ht="50.1" customHeight="1" thickTop="1" thickBot="1">
      <c r="A20" s="167"/>
      <c r="B20" s="169"/>
      <c r="C20" s="166"/>
      <c r="D20" s="170"/>
      <c r="E20" s="166"/>
      <c r="F20" s="171"/>
      <c r="G20" s="172"/>
      <c r="H20" s="25" t="str">
        <f>'[1]PANEL DE CONTROL DISTRITAL'!H19</f>
        <v>Credenciales recibidas</v>
      </c>
      <c r="I20" s="43">
        <v>0</v>
      </c>
      <c r="J20" s="43">
        <v>570</v>
      </c>
      <c r="K20" s="43">
        <v>240</v>
      </c>
      <c r="L20" s="43">
        <v>608</v>
      </c>
      <c r="M20" s="43">
        <v>475</v>
      </c>
      <c r="N20" s="43">
        <v>463</v>
      </c>
      <c r="O20" s="43">
        <v>456</v>
      </c>
      <c r="P20" s="43">
        <v>526</v>
      </c>
      <c r="Q20" s="43">
        <v>500</v>
      </c>
      <c r="R20" s="43">
        <v>349</v>
      </c>
      <c r="S20" s="43">
        <v>508</v>
      </c>
      <c r="T20" s="43">
        <v>582</v>
      </c>
      <c r="U20" s="43">
        <v>689</v>
      </c>
      <c r="V20" s="43">
        <v>556</v>
      </c>
      <c r="W20" s="43">
        <v>980</v>
      </c>
      <c r="X20" s="43">
        <v>658</v>
      </c>
      <c r="Y20" s="43">
        <v>632</v>
      </c>
      <c r="Z20" s="43">
        <v>495</v>
      </c>
      <c r="AA20" s="68">
        <v>579</v>
      </c>
      <c r="AB20" s="98">
        <v>1566</v>
      </c>
      <c r="AC20" s="98">
        <v>1267</v>
      </c>
      <c r="AD20" s="68">
        <v>0</v>
      </c>
      <c r="AE20" s="168"/>
    </row>
    <row r="21" spans="1:43" s="45" customFormat="1" ht="8.1" customHeight="1" thickTop="1" thickBot="1">
      <c r="A21" s="46"/>
      <c r="B21" s="47"/>
      <c r="C21" s="48"/>
      <c r="D21" s="49"/>
      <c r="E21" s="48"/>
      <c r="F21" s="50"/>
      <c r="G21" s="51"/>
      <c r="H21" s="52"/>
      <c r="I21" s="53"/>
      <c r="J21" s="53"/>
      <c r="K21" s="53"/>
      <c r="L21" s="53"/>
      <c r="M21" s="53"/>
      <c r="N21" s="53"/>
      <c r="O21" s="53"/>
      <c r="P21" s="53"/>
      <c r="Q21" s="53"/>
      <c r="R21" s="53"/>
      <c r="S21" s="53"/>
      <c r="T21" s="53"/>
      <c r="U21" s="53"/>
      <c r="V21" s="53"/>
      <c r="W21" s="53"/>
      <c r="X21" s="53"/>
      <c r="Y21" s="53"/>
      <c r="Z21" s="53"/>
      <c r="AA21" s="53"/>
      <c r="AB21" s="53"/>
      <c r="AC21" s="53"/>
      <c r="AD21" s="53"/>
      <c r="AE21" s="54"/>
      <c r="AF21" s="44"/>
      <c r="AG21" s="44"/>
      <c r="AH21" s="44"/>
      <c r="AI21" s="44"/>
      <c r="AJ21" s="44"/>
      <c r="AK21" s="44"/>
      <c r="AL21" s="44"/>
      <c r="AM21" s="44"/>
      <c r="AN21" s="44"/>
      <c r="AO21" s="44"/>
      <c r="AP21" s="44"/>
      <c r="AQ21" s="44"/>
    </row>
    <row r="22" spans="1:43" s="3" customFormat="1" ht="50.1" customHeight="1" thickTop="1" thickBot="1">
      <c r="A22" s="167">
        <f>'[1]PANEL DE CONTROL DISTRITAL'!A21</f>
        <v>5</v>
      </c>
      <c r="B22" s="169" t="str">
        <f>'[1]PANEL DE CONTROL DISTRITAL'!B21</f>
        <v>CONCILIACIÓN</v>
      </c>
      <c r="C22" s="166" t="str">
        <f>'[1]PANEL DE CONTROL DISTRITAL'!C21</f>
        <v>Responsable de Módulo</v>
      </c>
      <c r="D22" s="170" t="str">
        <f>'[1]PANEL DE CONTROL DISTRITAL'!D21</f>
        <v xml:space="preserve">Credenciales disponibles para entrega = </v>
      </c>
      <c r="E22" s="166" t="str">
        <f>'[1]PANEL DE CONTROL DISTRITAL'!E21</f>
        <v>(Credenciales en resguardo / Credenciales totales en SIIRFE disponibles para entrega) x 100</v>
      </c>
      <c r="F22" s="171" t="str">
        <f>'[1]PANEL DE CONTROL DISTRITAL'!F21</f>
        <v>Semanal (remesa)</v>
      </c>
      <c r="G22" s="172">
        <f>'[1]PANEL DE CONTROL DISTRITAL'!G21</f>
        <v>1</v>
      </c>
      <c r="H22" s="25" t="str">
        <f>'[1]PANEL DE CONTROL DISTRITAL'!H21</f>
        <v>Credenciales en resguardo</v>
      </c>
      <c r="I22" s="23">
        <v>1041</v>
      </c>
      <c r="J22" s="23">
        <v>1076</v>
      </c>
      <c r="K22" s="23">
        <v>867</v>
      </c>
      <c r="L22" s="23">
        <v>967</v>
      </c>
      <c r="M22" s="23">
        <v>1017</v>
      </c>
      <c r="N22" s="23">
        <v>1024</v>
      </c>
      <c r="O22" s="23">
        <v>1003</v>
      </c>
      <c r="P22" s="23">
        <v>1068</v>
      </c>
      <c r="Q22" s="23">
        <v>1050</v>
      </c>
      <c r="R22" s="23">
        <v>1109</v>
      </c>
      <c r="S22" s="23">
        <v>966</v>
      </c>
      <c r="T22" s="23">
        <v>1029</v>
      </c>
      <c r="U22" s="23">
        <v>1162</v>
      </c>
      <c r="V22" s="23">
        <v>1150</v>
      </c>
      <c r="W22" s="23">
        <v>1350</v>
      </c>
      <c r="X22" s="23">
        <v>1253</v>
      </c>
      <c r="Y22" s="23">
        <v>1160</v>
      </c>
      <c r="Z22" s="23">
        <v>961</v>
      </c>
      <c r="AA22" s="64">
        <v>909</v>
      </c>
      <c r="AB22" s="75">
        <v>1402</v>
      </c>
      <c r="AC22" s="75">
        <v>1413</v>
      </c>
      <c r="AD22" s="75">
        <v>1262</v>
      </c>
      <c r="AE22" s="168">
        <f>IFERROR(SUM(I22:AD22)/SUM(I23:AD23),0)</f>
        <v>1</v>
      </c>
    </row>
    <row r="23" spans="1:43" s="3" customFormat="1" ht="50.1" customHeight="1" thickTop="1" thickBot="1">
      <c r="A23" s="167"/>
      <c r="B23" s="169"/>
      <c r="C23" s="166"/>
      <c r="D23" s="170"/>
      <c r="E23" s="166"/>
      <c r="F23" s="171"/>
      <c r="G23" s="172"/>
      <c r="H23" s="25" t="str">
        <f>'[1]PANEL DE CONTROL DISTRITAL'!H22</f>
        <v>Credenciales totales en SIIRFE disponibles para entrega</v>
      </c>
      <c r="I23" s="43">
        <v>1041</v>
      </c>
      <c r="J23" s="43">
        <v>1076</v>
      </c>
      <c r="K23" s="43">
        <v>867</v>
      </c>
      <c r="L23" s="43">
        <v>967</v>
      </c>
      <c r="M23" s="43">
        <v>1017</v>
      </c>
      <c r="N23" s="43">
        <v>1024</v>
      </c>
      <c r="O23" s="43">
        <v>1003</v>
      </c>
      <c r="P23" s="43">
        <v>1068</v>
      </c>
      <c r="Q23" s="43">
        <v>1050</v>
      </c>
      <c r="R23" s="43">
        <v>1109</v>
      </c>
      <c r="S23" s="43">
        <v>966</v>
      </c>
      <c r="T23" s="43">
        <v>1029</v>
      </c>
      <c r="U23" s="43">
        <v>1162</v>
      </c>
      <c r="V23" s="43">
        <v>1150</v>
      </c>
      <c r="W23" s="43">
        <v>1350</v>
      </c>
      <c r="X23" s="43">
        <v>1253</v>
      </c>
      <c r="Y23" s="43">
        <v>1160</v>
      </c>
      <c r="Z23" s="43">
        <v>961</v>
      </c>
      <c r="AA23" s="68">
        <v>909</v>
      </c>
      <c r="AB23" s="98">
        <v>1402</v>
      </c>
      <c r="AC23" s="98">
        <v>1413</v>
      </c>
      <c r="AD23" s="98">
        <v>1262</v>
      </c>
      <c r="AE23" s="168"/>
    </row>
    <row r="24" spans="1:43" s="4" customFormat="1" ht="8.25" customHeight="1" thickTop="1" thickBot="1">
      <c r="A24" s="167"/>
      <c r="B24" s="167"/>
      <c r="C24" s="167"/>
      <c r="D24" s="167"/>
      <c r="E24" s="167"/>
      <c r="F24" s="167"/>
      <c r="G24" s="167"/>
      <c r="H24" s="167"/>
      <c r="I24" s="167"/>
      <c r="J24" s="167"/>
      <c r="K24" s="167"/>
      <c r="L24" s="167"/>
      <c r="M24" s="167"/>
      <c r="N24" s="167"/>
      <c r="O24" s="167"/>
      <c r="P24" s="167"/>
      <c r="Q24" s="167"/>
      <c r="R24" s="167"/>
      <c r="S24" s="167"/>
      <c r="T24" s="167"/>
      <c r="U24" s="167"/>
      <c r="V24" s="167"/>
      <c r="W24" s="167"/>
      <c r="X24" s="167"/>
      <c r="Y24" s="167"/>
      <c r="Z24" s="167"/>
      <c r="AA24" s="167"/>
      <c r="AB24" s="167"/>
      <c r="AC24" s="167"/>
      <c r="AD24" s="167"/>
      <c r="AE24" s="167"/>
    </row>
    <row r="25" spans="1:43" ht="50.1" customHeight="1" thickTop="1" thickBot="1">
      <c r="A25" s="167">
        <f>'[1]PANEL DE CONTROL DISTRITAL'!A24</f>
        <v>6</v>
      </c>
      <c r="B25" s="169" t="str">
        <f>'[1]PANEL DE CONTROL DISTRITAL'!B24</f>
        <v>ENTREGA</v>
      </c>
      <c r="C25" s="166" t="str">
        <f>'[1]PANEL DE CONTROL DISTRITAL'!C24</f>
        <v>Operador de Equipo Tecnológico</v>
      </c>
      <c r="D25" s="170" t="str">
        <f>'[1]PANEL DE CONTROL DISTRITAL'!D24</f>
        <v xml:space="preserve">Efectividad de entrega de CPV en MAC = </v>
      </c>
      <c r="E25" s="166" t="str">
        <f>'[1]PANEL DE CONTROL DISTRITAL'!E24</f>
        <v>(Total de credenciales entregadas / Total de credenciales solicitadas) x 100</v>
      </c>
      <c r="F25" s="171" t="str">
        <f>'[1]PANEL DE CONTROL DISTRITAL'!F24</f>
        <v>Semanal (remesa)</v>
      </c>
      <c r="G25" s="172">
        <f>'[1]PANEL DE CONTROL DISTRITAL'!G24</f>
        <v>0.9</v>
      </c>
      <c r="H25" s="25" t="str">
        <f>'[1]PANEL DE CONTROL DISTRITAL'!H24</f>
        <v xml:space="preserve">Total de credenciales entregadas </v>
      </c>
      <c r="I25" s="23">
        <v>116</v>
      </c>
      <c r="J25" s="23">
        <v>530</v>
      </c>
      <c r="K25" s="23">
        <v>437</v>
      </c>
      <c r="L25" s="23">
        <v>508</v>
      </c>
      <c r="M25" s="23">
        <v>425</v>
      </c>
      <c r="N25" s="23">
        <v>454</v>
      </c>
      <c r="O25" s="23">
        <v>477</v>
      </c>
      <c r="P25" s="23">
        <v>461</v>
      </c>
      <c r="Q25" s="23">
        <v>518</v>
      </c>
      <c r="R25" s="23">
        <v>290</v>
      </c>
      <c r="S25" s="23">
        <v>644</v>
      </c>
      <c r="T25" s="23">
        <v>519</v>
      </c>
      <c r="U25" s="23">
        <v>556</v>
      </c>
      <c r="V25" s="23">
        <v>568</v>
      </c>
      <c r="W25" s="23">
        <v>775</v>
      </c>
      <c r="X25" s="23">
        <v>755</v>
      </c>
      <c r="Y25" s="23">
        <v>725</v>
      </c>
      <c r="Z25" s="23">
        <v>694</v>
      </c>
      <c r="AA25" s="64">
        <v>631</v>
      </c>
      <c r="AB25" s="75">
        <v>1073</v>
      </c>
      <c r="AC25" s="75">
        <v>1251</v>
      </c>
      <c r="AD25" s="64">
        <v>151</v>
      </c>
      <c r="AE25" s="168">
        <f>IFERROR(SUM(I25:AD25)/SUM(I26:AD26),0)</f>
        <v>0.98889676352468703</v>
      </c>
    </row>
    <row r="26" spans="1:43" ht="50.1" customHeight="1" thickTop="1" thickBot="1">
      <c r="A26" s="167"/>
      <c r="B26" s="169"/>
      <c r="C26" s="166"/>
      <c r="D26" s="170"/>
      <c r="E26" s="166"/>
      <c r="F26" s="171"/>
      <c r="G26" s="172"/>
      <c r="H26" s="25" t="str">
        <f>'[1]PANEL DE CONTROL DISTRITAL'!H25</f>
        <v xml:space="preserve"> Total de credenciales solicitadas</v>
      </c>
      <c r="I26" s="43">
        <v>116</v>
      </c>
      <c r="J26" s="43">
        <v>530</v>
      </c>
      <c r="K26" s="43">
        <v>437</v>
      </c>
      <c r="L26" s="43">
        <v>508</v>
      </c>
      <c r="M26" s="43">
        <v>426</v>
      </c>
      <c r="N26" s="43">
        <v>457</v>
      </c>
      <c r="O26" s="43">
        <v>478</v>
      </c>
      <c r="P26" s="43">
        <v>463</v>
      </c>
      <c r="Q26" s="43">
        <v>521</v>
      </c>
      <c r="R26" s="43">
        <v>290</v>
      </c>
      <c r="S26" s="43">
        <v>645</v>
      </c>
      <c r="T26" s="43">
        <v>519</v>
      </c>
      <c r="U26" s="43">
        <v>558</v>
      </c>
      <c r="V26" s="43">
        <v>569</v>
      </c>
      <c r="W26" s="43">
        <v>775</v>
      </c>
      <c r="X26" s="43">
        <v>755</v>
      </c>
      <c r="Y26" s="43">
        <v>725</v>
      </c>
      <c r="Z26" s="43">
        <v>694</v>
      </c>
      <c r="AA26" s="68">
        <v>734</v>
      </c>
      <c r="AB26" s="98">
        <v>1097</v>
      </c>
      <c r="AC26" s="98">
        <v>1251</v>
      </c>
      <c r="AD26" s="68">
        <v>151</v>
      </c>
      <c r="AE26" s="168"/>
    </row>
    <row r="27" spans="1:43" ht="15.75" customHeight="1" thickTop="1">
      <c r="B27" s="1" t="s">
        <v>116</v>
      </c>
      <c r="H27" s="55"/>
      <c r="I27" s="56"/>
      <c r="J27" s="56"/>
      <c r="K27" s="56"/>
      <c r="L27" s="56"/>
      <c r="M27" s="56"/>
      <c r="N27" s="56"/>
      <c r="O27" s="56"/>
      <c r="P27" s="56"/>
      <c r="Q27" s="56"/>
      <c r="R27" s="56"/>
      <c r="S27" s="56"/>
      <c r="T27" s="56"/>
      <c r="U27" s="56"/>
      <c r="V27" s="56"/>
      <c r="W27" s="56"/>
      <c r="X27" s="56"/>
      <c r="Y27" s="56"/>
      <c r="Z27" s="56"/>
      <c r="AA27" s="56"/>
      <c r="AB27" s="56"/>
      <c r="AC27" s="56"/>
      <c r="AD27" s="56"/>
      <c r="AE27" s="12"/>
    </row>
    <row r="28" spans="1:43" ht="15.75" customHeight="1">
      <c r="H28" s="57"/>
    </row>
    <row r="29" spans="1:43" ht="15.75" customHeight="1">
      <c r="H29" s="57"/>
      <c r="I29" s="179" t="s">
        <v>117</v>
      </c>
      <c r="J29" s="179"/>
      <c r="K29" s="179"/>
      <c r="L29" s="179"/>
    </row>
    <row r="30" spans="1:43" ht="15.75" customHeight="1">
      <c r="H30" s="57"/>
      <c r="I30" s="26"/>
      <c r="J30" s="27" t="s">
        <v>118</v>
      </c>
      <c r="K30" s="27"/>
      <c r="L30" s="27"/>
    </row>
    <row r="31" spans="1:43" ht="39" customHeight="1">
      <c r="H31" s="57"/>
      <c r="I31" s="28"/>
      <c r="J31" s="27" t="s">
        <v>119</v>
      </c>
      <c r="K31" s="27"/>
      <c r="L31" s="27"/>
    </row>
    <row r="32" spans="1:43" ht="30" customHeight="1">
      <c r="H32" s="57"/>
      <c r="I32" s="29"/>
      <c r="J32" s="27" t="s">
        <v>120</v>
      </c>
      <c r="K32" s="27"/>
      <c r="L32" s="27"/>
    </row>
    <row r="33" spans="2:13" ht="30" customHeight="1">
      <c r="H33" s="57"/>
      <c r="I33" s="27"/>
      <c r="J33" s="27"/>
      <c r="K33" s="27"/>
      <c r="L33" s="27"/>
    </row>
    <row r="34" spans="2:13" ht="30" customHeight="1">
      <c r="B34" s="180" t="s">
        <v>121</v>
      </c>
      <c r="C34" s="180"/>
      <c r="D34" s="180"/>
      <c r="E34" s="180"/>
      <c r="F34" s="180"/>
      <c r="G34" s="180"/>
      <c r="H34" s="180"/>
      <c r="I34" s="180"/>
      <c r="J34" s="180"/>
      <c r="K34" s="180"/>
      <c r="L34" s="180"/>
      <c r="M34" s="181"/>
    </row>
    <row r="35" spans="2:13" ht="30" customHeight="1">
      <c r="B35" s="182" t="s">
        <v>122</v>
      </c>
      <c r="C35" s="182"/>
      <c r="D35" s="182"/>
      <c r="E35" s="182"/>
      <c r="F35" s="182"/>
      <c r="G35" s="183"/>
      <c r="H35" s="184" t="s">
        <v>123</v>
      </c>
      <c r="I35" s="182"/>
      <c r="J35" s="182"/>
      <c r="K35" s="182"/>
      <c r="L35" s="182"/>
      <c r="M35" s="183"/>
    </row>
    <row r="36" spans="2:13" ht="30" customHeight="1">
      <c r="B36" s="173"/>
      <c r="C36" s="174"/>
      <c r="D36" s="174"/>
      <c r="E36" s="174"/>
      <c r="F36" s="174"/>
      <c r="G36" s="175"/>
      <c r="H36" s="173"/>
      <c r="I36" s="174"/>
      <c r="J36" s="174"/>
      <c r="K36" s="174"/>
      <c r="L36" s="174"/>
      <c r="M36" s="175"/>
    </row>
    <row r="37" spans="2:13" ht="30" customHeight="1">
      <c r="B37" s="176"/>
      <c r="C37" s="177"/>
      <c r="D37" s="177"/>
      <c r="E37" s="177"/>
      <c r="F37" s="177"/>
      <c r="G37" s="178"/>
      <c r="H37" s="176"/>
      <c r="I37" s="177"/>
      <c r="J37" s="177"/>
      <c r="K37" s="177"/>
      <c r="L37" s="177"/>
      <c r="M37" s="178"/>
    </row>
    <row r="38" spans="2:13" ht="35.1" customHeight="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1">
    <mergeCell ref="B35:G35"/>
    <mergeCell ref="H35:M35"/>
    <mergeCell ref="B36:G37"/>
    <mergeCell ref="H36:M37"/>
    <mergeCell ref="A24:AE24"/>
    <mergeCell ref="A25:A26"/>
    <mergeCell ref="B25:B26"/>
    <mergeCell ref="C25:C26"/>
    <mergeCell ref="D25:D26"/>
    <mergeCell ref="E25:E26"/>
    <mergeCell ref="F25:F26"/>
    <mergeCell ref="G25:G26"/>
    <mergeCell ref="AE25:AE26"/>
    <mergeCell ref="AE10:AE11"/>
    <mergeCell ref="A1:AE1"/>
    <mergeCell ref="F2:G2"/>
    <mergeCell ref="A4:AE4"/>
    <mergeCell ref="A5:AE5"/>
    <mergeCell ref="A6:A9"/>
    <mergeCell ref="B6:H6"/>
    <mergeCell ref="I6:X6"/>
    <mergeCell ref="AE6:AE9"/>
    <mergeCell ref="B7:D7"/>
    <mergeCell ref="E7:H7"/>
    <mergeCell ref="I7:X7"/>
    <mergeCell ref="B8:X8"/>
    <mergeCell ref="X2:AE2"/>
    <mergeCell ref="F10:F11"/>
    <mergeCell ref="G10:G11"/>
    <mergeCell ref="E16:E17"/>
    <mergeCell ref="A10:A11"/>
    <mergeCell ref="B10:B11"/>
    <mergeCell ref="C10:C11"/>
    <mergeCell ref="D10:D11"/>
    <mergeCell ref="A15:AE15"/>
    <mergeCell ref="A12:AE12"/>
    <mergeCell ref="A13:A14"/>
    <mergeCell ref="B13:B14"/>
    <mergeCell ref="C13:C14"/>
    <mergeCell ref="D13:D14"/>
    <mergeCell ref="E13:E14"/>
    <mergeCell ref="F13:F14"/>
    <mergeCell ref="G13:G14"/>
    <mergeCell ref="AE13:AE14"/>
    <mergeCell ref="E10:E11"/>
    <mergeCell ref="F16:F17"/>
    <mergeCell ref="G16:G17"/>
    <mergeCell ref="AE16:AE17"/>
    <mergeCell ref="A18:AE18"/>
    <mergeCell ref="A19:A20"/>
    <mergeCell ref="B19:B20"/>
    <mergeCell ref="C19:C20"/>
    <mergeCell ref="D19:D20"/>
    <mergeCell ref="E19:E20"/>
    <mergeCell ref="F19:F20"/>
    <mergeCell ref="G19:G20"/>
    <mergeCell ref="AE19:AE20"/>
    <mergeCell ref="A16:A17"/>
    <mergeCell ref="B16:B17"/>
    <mergeCell ref="C16:C17"/>
    <mergeCell ref="D16:D17"/>
    <mergeCell ref="A22:A23"/>
    <mergeCell ref="B22:B23"/>
    <mergeCell ref="C22:C23"/>
    <mergeCell ref="D22:D23"/>
    <mergeCell ref="E22:E23"/>
    <mergeCell ref="F22:F23"/>
    <mergeCell ref="G22:G23"/>
    <mergeCell ref="AE22:AE23"/>
    <mergeCell ref="I29:L29"/>
    <mergeCell ref="B34:M34"/>
  </mergeCells>
  <conditionalFormatting sqref="I21:AD21">
    <cfRule type="colorScale" priority="18">
      <colorScale>
        <cfvo type="min"/>
        <cfvo type="percentile" val="50"/>
        <cfvo type="max"/>
        <color rgb="FFE98BD7"/>
        <color rgb="FFD5007F"/>
        <color rgb="FF950054"/>
      </colorScale>
    </cfRule>
  </conditionalFormatting>
  <conditionalFormatting sqref="AE10">
    <cfRule type="cellIs" dxfId="935" priority="15" operator="greaterThan">
      <formula>95%</formula>
    </cfRule>
    <cfRule type="cellIs" dxfId="934" priority="16" operator="greaterThanOrEqual">
      <formula>90%</formula>
    </cfRule>
    <cfRule type="cellIs" dxfId="933" priority="17" operator="lessThan">
      <formula>89.99%</formula>
    </cfRule>
  </conditionalFormatting>
  <conditionalFormatting sqref="AE13">
    <cfRule type="cellIs" dxfId="932" priority="12" operator="greaterThan">
      <formula>95%</formula>
    </cfRule>
    <cfRule type="cellIs" dxfId="931" priority="13" operator="greaterThanOrEqual">
      <formula>90%</formula>
    </cfRule>
    <cfRule type="cellIs" dxfId="930" priority="14" operator="lessThan">
      <formula>89.99%</formula>
    </cfRule>
  </conditionalFormatting>
  <conditionalFormatting sqref="AE16">
    <cfRule type="cellIs" dxfId="929" priority="9" operator="greaterThan">
      <formula>95%</formula>
    </cfRule>
    <cfRule type="cellIs" dxfId="928" priority="10" operator="greaterThanOrEqual">
      <formula>90%</formula>
    </cfRule>
    <cfRule type="cellIs" dxfId="927" priority="11" operator="lessThan">
      <formula>89.99%</formula>
    </cfRule>
  </conditionalFormatting>
  <conditionalFormatting sqref="AE19">
    <cfRule type="cellIs" dxfId="926" priority="6" operator="greaterThan">
      <formula>95%</formula>
    </cfRule>
    <cfRule type="cellIs" dxfId="925" priority="7" operator="greaterThanOrEqual">
      <formula>90%</formula>
    </cfRule>
    <cfRule type="cellIs" dxfId="924" priority="8" operator="lessThan">
      <formula>89.99%</formula>
    </cfRule>
  </conditionalFormatting>
  <conditionalFormatting sqref="AE22">
    <cfRule type="cellIs" dxfId="923" priority="1" operator="greaterThanOrEqual">
      <formula>100%</formula>
    </cfRule>
    <cfRule type="cellIs" dxfId="922" priority="2" operator="lessThan">
      <formula>99.99%</formula>
    </cfRule>
  </conditionalFormatting>
  <conditionalFormatting sqref="AE25">
    <cfRule type="cellIs" dxfId="921" priority="3" operator="greaterThan">
      <formula>95%</formula>
    </cfRule>
    <cfRule type="cellIs" dxfId="920" priority="4" operator="greaterThanOrEqual">
      <formula>90%</formula>
    </cfRule>
    <cfRule type="cellIs" dxfId="919" priority="5" operator="lessThan">
      <formula>89.99%</formula>
    </cfRule>
  </conditionalFormatting>
  <dataValidations count="1">
    <dataValidation showDropDown="1" showInputMessage="1" showErrorMessage="1" sqref="C21 G19:G23 G10:G11 G16:G17 G13:G14 G25:G26" xr:uid="{F3DCF196-80F4-4C70-A545-5D318277ED9C}"/>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1FF761-379D-40E6-B349-61CE190A463E}">
  <sheetPr>
    <tabColor rgb="FF002060"/>
  </sheetPr>
  <dimension ref="A1:AQ48"/>
  <sheetViews>
    <sheetView showGridLines="0" topLeftCell="N19" zoomScale="85" zoomScaleNormal="85" workbookViewId="0">
      <selection activeCell="AD13" sqref="AD13"/>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0" width="10.7109375" style="1" customWidth="1"/>
    <col min="31" max="31" width="22.7109375" style="1" customWidth="1"/>
    <col min="32" max="16384" width="11.42578125" style="1"/>
  </cols>
  <sheetData>
    <row r="1" spans="1:43" ht="40.5" customHeight="1">
      <c r="A1" s="148" t="str">
        <f>'[2]PANEL DE CONTROL DISTRITAL'!A1:Q1</f>
        <v>INSTITUTO NACIONAL ELECTORAL
SISTEMA DE GESTIÓN DE LA CALIDAD
ESTADO DE MÉXICO</v>
      </c>
      <c r="B1" s="148"/>
      <c r="C1" s="148"/>
      <c r="D1" s="148"/>
      <c r="E1" s="148"/>
      <c r="F1" s="148"/>
      <c r="G1" s="148"/>
      <c r="H1" s="148"/>
      <c r="I1" s="148"/>
      <c r="J1" s="148"/>
      <c r="K1" s="148"/>
      <c r="L1" s="148"/>
      <c r="M1" s="148"/>
      <c r="N1" s="148"/>
      <c r="O1" s="148"/>
      <c r="P1" s="148"/>
      <c r="Q1" s="148"/>
      <c r="R1" s="148"/>
      <c r="S1" s="148"/>
      <c r="T1" s="148"/>
      <c r="U1" s="148"/>
      <c r="V1" s="148"/>
      <c r="W1" s="148"/>
      <c r="X1" s="148"/>
      <c r="Y1" s="148"/>
      <c r="Z1" s="148"/>
      <c r="AA1" s="148"/>
      <c r="AB1" s="148"/>
      <c r="AC1" s="148"/>
      <c r="AD1" s="148"/>
      <c r="AE1" s="148"/>
    </row>
    <row r="2" spans="1:43" ht="33.75" customHeight="1">
      <c r="A2" s="11"/>
      <c r="B2" s="11"/>
      <c r="C2" s="11"/>
      <c r="D2" s="9" t="s">
        <v>89</v>
      </c>
      <c r="E2" s="9">
        <v>12</v>
      </c>
      <c r="F2" s="149" t="s">
        <v>90</v>
      </c>
      <c r="G2" s="149"/>
      <c r="H2" s="20">
        <v>151252</v>
      </c>
      <c r="I2" s="19"/>
      <c r="J2" s="19"/>
      <c r="K2" s="19"/>
      <c r="L2" s="19"/>
      <c r="M2" s="19"/>
      <c r="N2" s="19"/>
      <c r="O2" s="19"/>
      <c r="P2" s="19"/>
      <c r="Q2" s="19"/>
      <c r="R2" s="19"/>
      <c r="S2" s="19"/>
      <c r="T2" s="19"/>
      <c r="U2" s="19"/>
      <c r="V2" s="19"/>
      <c r="W2" s="58"/>
      <c r="X2" s="150" t="str">
        <f>'[2]PANEL DE CONTROL DISTRITAL'!M2</f>
        <v>Fecha de corte: dd/mm/aaaa</v>
      </c>
      <c r="Y2" s="150"/>
      <c r="Z2" s="150"/>
      <c r="AA2" s="150"/>
      <c r="AB2" s="150"/>
      <c r="AC2" s="150"/>
      <c r="AD2" s="150"/>
      <c r="AE2" s="150"/>
      <c r="AF2" s="15"/>
    </row>
    <row r="3" spans="1:43" ht="11.25" customHeight="1">
      <c r="A3" s="11"/>
      <c r="B3" s="6"/>
      <c r="C3" s="6"/>
      <c r="D3" s="6"/>
      <c r="E3" s="6"/>
      <c r="F3" s="6"/>
      <c r="G3" s="6"/>
      <c r="H3" s="6"/>
      <c r="I3" s="6"/>
      <c r="J3" s="6"/>
      <c r="K3" s="6"/>
      <c r="L3" s="6"/>
      <c r="M3" s="6"/>
      <c r="N3" s="6"/>
      <c r="O3" s="6"/>
      <c r="P3" s="6"/>
      <c r="Q3" s="6"/>
      <c r="R3" s="6"/>
      <c r="S3" s="6"/>
      <c r="T3" s="6"/>
      <c r="U3" s="6"/>
      <c r="V3" s="6"/>
      <c r="W3" s="6"/>
      <c r="X3" s="6"/>
      <c r="Y3" s="6"/>
      <c r="Z3" s="6"/>
      <c r="AA3" s="6"/>
      <c r="AB3" s="6"/>
      <c r="AC3" s="6"/>
      <c r="AD3" s="6"/>
    </row>
    <row r="4" spans="1:43" ht="30" customHeight="1">
      <c r="A4" s="154" t="s">
        <v>91</v>
      </c>
      <c r="B4" s="155"/>
      <c r="C4" s="155"/>
      <c r="D4" s="155"/>
      <c r="E4" s="155"/>
      <c r="F4" s="155"/>
      <c r="G4" s="155"/>
      <c r="H4" s="155"/>
      <c r="I4" s="155"/>
      <c r="J4" s="155"/>
      <c r="K4" s="155"/>
      <c r="L4" s="155"/>
      <c r="M4" s="155"/>
      <c r="N4" s="155"/>
      <c r="O4" s="155"/>
      <c r="P4" s="155"/>
      <c r="Q4" s="155"/>
      <c r="R4" s="155"/>
      <c r="S4" s="155"/>
      <c r="T4" s="155"/>
      <c r="U4" s="155"/>
      <c r="V4" s="155"/>
      <c r="W4" s="155"/>
      <c r="X4" s="155"/>
      <c r="Y4" s="155"/>
      <c r="Z4" s="155"/>
      <c r="AA4" s="155"/>
      <c r="AB4" s="155"/>
      <c r="AC4" s="155"/>
      <c r="AD4" s="155"/>
      <c r="AE4" s="156"/>
      <c r="AG4" s="18"/>
    </row>
    <row r="5" spans="1:43" ht="5.25" customHeight="1">
      <c r="A5" s="157"/>
      <c r="B5" s="158"/>
      <c r="C5" s="158"/>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9"/>
    </row>
    <row r="6" spans="1:43" ht="18" customHeight="1">
      <c r="A6" s="151" t="str">
        <f>'[2]PANEL DE CONTROL DISTRITAL'!A6</f>
        <v>Número</v>
      </c>
      <c r="B6" s="152" t="str">
        <f>'[2]PANEL DE CONTROL DISTRITAL'!B6</f>
        <v xml:space="preserve">PROCESOS SUSTANTIVOS E INDICADORES </v>
      </c>
      <c r="C6" s="152"/>
      <c r="D6" s="152"/>
      <c r="E6" s="152"/>
      <c r="F6" s="152"/>
      <c r="G6" s="152"/>
      <c r="H6" s="152"/>
      <c r="I6" s="160" t="s">
        <v>92</v>
      </c>
      <c r="J6" s="161"/>
      <c r="K6" s="161"/>
      <c r="L6" s="161"/>
      <c r="M6" s="161"/>
      <c r="N6" s="161"/>
      <c r="O6" s="161"/>
      <c r="P6" s="161"/>
      <c r="Q6" s="161"/>
      <c r="R6" s="161"/>
      <c r="S6" s="161"/>
      <c r="T6" s="161"/>
      <c r="U6" s="161"/>
      <c r="V6" s="161"/>
      <c r="W6" s="161"/>
      <c r="X6" s="161"/>
      <c r="Y6" s="85"/>
      <c r="Z6" s="85"/>
      <c r="AA6" s="85"/>
      <c r="AB6" s="85"/>
      <c r="AC6" s="85"/>
      <c r="AD6" s="85"/>
      <c r="AE6" s="153" t="s">
        <v>93</v>
      </c>
    </row>
    <row r="7" spans="1:43" ht="17.25" customHeight="1">
      <c r="A7" s="151"/>
      <c r="B7" s="152" t="str">
        <f>'[2]PANEL DE CONTROL DISTRITAL'!B7</f>
        <v>DESCRIPCIÓN</v>
      </c>
      <c r="C7" s="152"/>
      <c r="D7" s="152"/>
      <c r="E7" s="152" t="str">
        <f>'[2]PANEL DE CONTROL DISTRITAL'!E7</f>
        <v>MEDICIÓN</v>
      </c>
      <c r="F7" s="152"/>
      <c r="G7" s="152"/>
      <c r="H7" s="152"/>
      <c r="I7" s="162" t="str">
        <f>'[2]PANEL DE CONTROL DISTRITAL'!A5</f>
        <v>CAMPAÑA ANUAL INTENSA 2023</v>
      </c>
      <c r="J7" s="163"/>
      <c r="K7" s="163"/>
      <c r="L7" s="163"/>
      <c r="M7" s="163"/>
      <c r="N7" s="163"/>
      <c r="O7" s="163"/>
      <c r="P7" s="163"/>
      <c r="Q7" s="163"/>
      <c r="R7" s="163"/>
      <c r="S7" s="163"/>
      <c r="T7" s="163"/>
      <c r="U7" s="163"/>
      <c r="V7" s="163"/>
      <c r="W7" s="163"/>
      <c r="X7" s="163"/>
      <c r="Y7" s="86"/>
      <c r="Z7" s="86"/>
      <c r="AA7" s="86"/>
      <c r="AB7" s="86"/>
      <c r="AC7" s="86"/>
      <c r="AD7" s="86"/>
      <c r="AE7" s="153"/>
    </row>
    <row r="8" spans="1:43" ht="5.25" customHeight="1">
      <c r="A8" s="151"/>
      <c r="B8" s="164"/>
      <c r="C8" s="165"/>
      <c r="D8" s="165"/>
      <c r="E8" s="165"/>
      <c r="F8" s="165"/>
      <c r="G8" s="165"/>
      <c r="H8" s="165"/>
      <c r="I8" s="165"/>
      <c r="J8" s="165"/>
      <c r="K8" s="165"/>
      <c r="L8" s="165"/>
      <c r="M8" s="165"/>
      <c r="N8" s="165"/>
      <c r="O8" s="165"/>
      <c r="P8" s="165"/>
      <c r="Q8" s="165"/>
      <c r="R8" s="165"/>
      <c r="S8" s="165"/>
      <c r="T8" s="165"/>
      <c r="U8" s="165"/>
      <c r="V8" s="165"/>
      <c r="W8" s="165"/>
      <c r="X8" s="165"/>
      <c r="Y8" s="87"/>
      <c r="Z8" s="87"/>
      <c r="AA8" s="87"/>
      <c r="AB8" s="87"/>
      <c r="AC8" s="87"/>
      <c r="AD8" s="87"/>
      <c r="AE8" s="153"/>
    </row>
    <row r="9" spans="1:43" s="2" customFormat="1" ht="29.25" customHeight="1" thickTop="1" thickBot="1">
      <c r="A9" s="151"/>
      <c r="B9" s="24" t="str">
        <f>'[2]PANEL DE CONTROL DISTRITAL'!B8</f>
        <v xml:space="preserve">Proceso </v>
      </c>
      <c r="C9" s="24" t="str">
        <f>'[2]PANEL DE CONTROL DISTRITAL'!C8</f>
        <v>Dueño de Proceso</v>
      </c>
      <c r="D9" s="24" t="str">
        <f>'[2]PANEL DE CONTROL DISTRITAL'!D8</f>
        <v>Indicador</v>
      </c>
      <c r="E9" s="24" t="str">
        <f>'[2]PANEL DE CONTROL DISTRITAL'!E8</f>
        <v>Cálculo</v>
      </c>
      <c r="F9" s="24" t="str">
        <f>'[2]PANEL DE CONTROL DISTRITAL'!F8</f>
        <v xml:space="preserve">Periodo </v>
      </c>
      <c r="G9" s="24" t="str">
        <f>'[2]PANEL DE CONTROL DISTRITAL'!G8</f>
        <v>Estimado</v>
      </c>
      <c r="H9" s="42" t="str">
        <f>'[2]PANEL DE CONTROL DISTRITAL'!H8</f>
        <v>Nominativo</v>
      </c>
      <c r="I9" s="31" t="str">
        <f>'[2]150151'!I9</f>
        <v>2023-37</v>
      </c>
      <c r="J9" s="31" t="str">
        <f>'[2]150151'!J9</f>
        <v>2023-38</v>
      </c>
      <c r="K9" s="31" t="str">
        <f>'[2]150151'!K9</f>
        <v>2023-39</v>
      </c>
      <c r="L9" s="31" t="str">
        <f>'[2]150151'!L9</f>
        <v>2023-40</v>
      </c>
      <c r="M9" s="31" t="str">
        <f>'[2]150151'!M9</f>
        <v>2023-41</v>
      </c>
      <c r="N9" s="31" t="str">
        <f>'[2]150151'!N9</f>
        <v>2023-42</v>
      </c>
      <c r="O9" s="31" t="str">
        <f>'[2]150151'!O9</f>
        <v>2023-43</v>
      </c>
      <c r="P9" s="31" t="str">
        <f>'[2]150151'!P9</f>
        <v>2023-44</v>
      </c>
      <c r="Q9" s="31" t="str">
        <f>'[2]150151'!Q9</f>
        <v>2023-45</v>
      </c>
      <c r="R9" s="31" t="str">
        <f>'[2]150151'!R9</f>
        <v>2023-46</v>
      </c>
      <c r="S9" s="31" t="str">
        <f>'[2]150151'!S9</f>
        <v>2023-47</v>
      </c>
      <c r="T9" s="31" t="str">
        <f>'[2]150151'!T9</f>
        <v>2023-48</v>
      </c>
      <c r="U9" s="31" t="str">
        <f>'[2]150151'!U9</f>
        <v>2023-49</v>
      </c>
      <c r="V9" s="31" t="str">
        <f>'[2]150151'!V9</f>
        <v>2023-50</v>
      </c>
      <c r="W9" s="31" t="str">
        <f>'[2]150151'!W9</f>
        <v>2023-51</v>
      </c>
      <c r="X9" s="31" t="str">
        <f>'[2]150151'!X9</f>
        <v>2023-52</v>
      </c>
      <c r="Y9" s="31" t="s">
        <v>110</v>
      </c>
      <c r="Z9" s="31" t="s">
        <v>111</v>
      </c>
      <c r="AA9" s="31" t="s">
        <v>112</v>
      </c>
      <c r="AB9" s="31" t="s">
        <v>113</v>
      </c>
      <c r="AC9" s="31" t="s">
        <v>114</v>
      </c>
      <c r="AD9" s="31" t="s">
        <v>115</v>
      </c>
      <c r="AE9" s="153"/>
    </row>
    <row r="10" spans="1:43" s="2" customFormat="1" ht="50.1" customHeight="1" thickTop="1" thickBot="1">
      <c r="A10" s="167">
        <f>'[2]PANEL DE CONTROL DISTRITAL'!A9</f>
        <v>1</v>
      </c>
      <c r="B10" s="169" t="str">
        <f>'[2]PANEL DE CONTROL DISTRITAL'!B9</f>
        <v>ENTREVISTA</v>
      </c>
      <c r="C10" s="166" t="str">
        <f>'[2]PANEL DE CONTROL DISTRITAL'!C9</f>
        <v xml:space="preserve"> Auxiliar de Atención Ciudadana</v>
      </c>
      <c r="D10" s="170" t="str">
        <f>'[2]PANEL DE CONTROL DISTRITAL'!D9</f>
        <v>Efectividad de la entrevista =</v>
      </c>
      <c r="E10" s="166" t="str">
        <f>'[2]PANEL DE CONTROL DISTRITAL'!E9</f>
        <v>(Número de trámites aplicados / (Número de fichas requisitadas - Notificaciones de improcedencia de trámite)) x 100</v>
      </c>
      <c r="F10" s="171" t="str">
        <f>'[2]PANEL DE CONTROL DISTRITAL'!F9</f>
        <v>Semanal (remesa)</v>
      </c>
      <c r="G10" s="172">
        <f>'[2]PANEL DE CONTROL DISTRITAL'!G9</f>
        <v>0.9</v>
      </c>
      <c r="H10" s="25" t="str">
        <f>'[2]PANEL DE CONTROL DISTRITAL'!H9</f>
        <v>Número de trámites aplicados</v>
      </c>
      <c r="I10" s="23">
        <v>112</v>
      </c>
      <c r="J10" s="23">
        <v>527</v>
      </c>
      <c r="K10" s="23">
        <v>459</v>
      </c>
      <c r="L10" s="23">
        <v>527</v>
      </c>
      <c r="M10" s="23">
        <v>564</v>
      </c>
      <c r="N10" s="23">
        <v>574</v>
      </c>
      <c r="O10" s="23">
        <v>539</v>
      </c>
      <c r="P10" s="23">
        <v>574</v>
      </c>
      <c r="Q10" s="23">
        <v>547</v>
      </c>
      <c r="R10" s="23">
        <v>430</v>
      </c>
      <c r="S10" s="23">
        <v>701</v>
      </c>
      <c r="T10" s="23">
        <v>654</v>
      </c>
      <c r="U10" s="23">
        <v>589</v>
      </c>
      <c r="V10" s="23">
        <v>815</v>
      </c>
      <c r="W10" s="23">
        <v>739</v>
      </c>
      <c r="X10" s="23">
        <v>691</v>
      </c>
      <c r="Y10" s="23">
        <v>717</v>
      </c>
      <c r="Z10" s="23">
        <v>644</v>
      </c>
      <c r="AA10" s="64">
        <v>789</v>
      </c>
      <c r="AB10" s="75">
        <v>1031</v>
      </c>
      <c r="AC10" s="75">
        <v>1368</v>
      </c>
      <c r="AD10" s="64">
        <v>417</v>
      </c>
      <c r="AE10" s="168">
        <f>IFERROR(SUM(I10:AD10)/SUM(I11:AD11),0)</f>
        <v>1</v>
      </c>
    </row>
    <row r="11" spans="1:43" s="2" customFormat="1" ht="50.1" customHeight="1" thickTop="1" thickBot="1">
      <c r="A11" s="167"/>
      <c r="B11" s="169"/>
      <c r="C11" s="166"/>
      <c r="D11" s="170"/>
      <c r="E11" s="166"/>
      <c r="F11" s="171"/>
      <c r="G11" s="172"/>
      <c r="H11" s="25" t="str">
        <f>'[2]PANEL DE CONTROL DISTRITAL'!H10</f>
        <v>Número de fichas requisitadas - Notificaciones de improcedencia de trámite</v>
      </c>
      <c r="I11" s="43">
        <v>112</v>
      </c>
      <c r="J11" s="43">
        <v>527</v>
      </c>
      <c r="K11" s="43">
        <v>459</v>
      </c>
      <c r="L11" s="43">
        <v>527</v>
      </c>
      <c r="M11" s="43">
        <v>564</v>
      </c>
      <c r="N11" s="43">
        <v>574</v>
      </c>
      <c r="O11" s="43">
        <v>539</v>
      </c>
      <c r="P11" s="43">
        <v>574</v>
      </c>
      <c r="Q11" s="43">
        <v>547</v>
      </c>
      <c r="R11" s="43">
        <v>430</v>
      </c>
      <c r="S11" s="43">
        <v>701</v>
      </c>
      <c r="T11" s="43">
        <v>654</v>
      </c>
      <c r="U11" s="43">
        <v>589</v>
      </c>
      <c r="V11" s="43">
        <v>815</v>
      </c>
      <c r="W11" s="43">
        <v>739</v>
      </c>
      <c r="X11" s="43">
        <v>691</v>
      </c>
      <c r="Y11" s="43">
        <v>717</v>
      </c>
      <c r="Z11" s="43">
        <v>644</v>
      </c>
      <c r="AA11" s="68">
        <v>789</v>
      </c>
      <c r="AB11" s="98">
        <v>1031</v>
      </c>
      <c r="AC11" s="98">
        <v>1368</v>
      </c>
      <c r="AD11" s="68">
        <v>417</v>
      </c>
      <c r="AE11" s="168"/>
    </row>
    <row r="12" spans="1:43" s="45" customFormat="1" ht="8.1" customHeight="1" thickTop="1" thickBot="1">
      <c r="A12" s="167"/>
      <c r="B12" s="167"/>
      <c r="C12" s="167"/>
      <c r="D12" s="167"/>
      <c r="E12" s="167"/>
      <c r="F12" s="167"/>
      <c r="G12" s="167"/>
      <c r="H12" s="167"/>
      <c r="I12" s="167"/>
      <c r="J12" s="167"/>
      <c r="K12" s="167"/>
      <c r="L12" s="167"/>
      <c r="M12" s="167"/>
      <c r="N12" s="167"/>
      <c r="O12" s="167"/>
      <c r="P12" s="167"/>
      <c r="Q12" s="167"/>
      <c r="R12" s="167"/>
      <c r="S12" s="167"/>
      <c r="T12" s="167"/>
      <c r="U12" s="167"/>
      <c r="V12" s="167"/>
      <c r="W12" s="167"/>
      <c r="X12" s="167"/>
      <c r="Y12" s="167"/>
      <c r="Z12" s="167"/>
      <c r="AA12" s="167"/>
      <c r="AB12" s="167"/>
      <c r="AC12" s="167"/>
      <c r="AD12" s="167"/>
      <c r="AE12" s="167"/>
      <c r="AF12" s="44"/>
      <c r="AG12" s="44"/>
      <c r="AH12" s="44"/>
      <c r="AI12" s="44"/>
      <c r="AJ12" s="44"/>
      <c r="AK12" s="44"/>
      <c r="AL12" s="44"/>
      <c r="AM12" s="44"/>
      <c r="AN12" s="44"/>
      <c r="AO12" s="44"/>
      <c r="AP12" s="44"/>
      <c r="AQ12" s="44"/>
    </row>
    <row r="13" spans="1:43" s="3" customFormat="1" ht="50.1" customHeight="1" thickTop="1" thickBot="1">
      <c r="A13" s="167">
        <f>'[2]PANEL DE CONTROL DISTRITAL'!A12</f>
        <v>2</v>
      </c>
      <c r="B13" s="169" t="str">
        <f>'[2]PANEL DE CONTROL DISTRITAL'!B12</f>
        <v>TRÁMITE</v>
      </c>
      <c r="C13" s="166" t="str">
        <f>'[2]PANEL DE CONTROL DISTRITAL'!C12</f>
        <v>Operador de Equipo Tecnológico</v>
      </c>
      <c r="D13" s="170" t="str">
        <f>'[2]PANEL DE CONTROL DISTRITAL'!D12</f>
        <v>Trámites exitosos efectivos=</v>
      </c>
      <c r="E13" s="166" t="str">
        <f>'[2]PANEL DE CONTROL DISTRITAL'!E12</f>
        <v>(Número de trámites exitosos / Número de trámites aplicados) x 100</v>
      </c>
      <c r="F13" s="171" t="str">
        <f>'[2]PANEL DE CONTROL DISTRITAL'!F12</f>
        <v>Semanal (remesa)</v>
      </c>
      <c r="G13" s="172">
        <f>'[2]PANEL DE CONTROL DISTRITAL'!G12</f>
        <v>0.9</v>
      </c>
      <c r="H13" s="25" t="str">
        <f>'[2]PANEL DE CONTROL DISTRITAL'!H12</f>
        <v>Número de trámites exitosos</v>
      </c>
      <c r="I13" s="23">
        <v>112</v>
      </c>
      <c r="J13" s="23">
        <v>525</v>
      </c>
      <c r="K13" s="23">
        <v>457</v>
      </c>
      <c r="L13" s="23">
        <v>523</v>
      </c>
      <c r="M13" s="23">
        <v>561</v>
      </c>
      <c r="N13" s="23">
        <v>571</v>
      </c>
      <c r="O13" s="23">
        <v>536</v>
      </c>
      <c r="P13" s="23">
        <v>573</v>
      </c>
      <c r="Q13" s="23">
        <v>545</v>
      </c>
      <c r="R13" s="23">
        <v>427</v>
      </c>
      <c r="S13" s="23">
        <v>698</v>
      </c>
      <c r="T13" s="23">
        <v>653</v>
      </c>
      <c r="U13" s="23">
        <v>587</v>
      </c>
      <c r="V13" s="23">
        <v>809</v>
      </c>
      <c r="W13" s="23">
        <v>738</v>
      </c>
      <c r="X13" s="23">
        <v>689</v>
      </c>
      <c r="Y13" s="23">
        <v>714</v>
      </c>
      <c r="Z13" s="23">
        <v>642</v>
      </c>
      <c r="AA13" s="64">
        <v>786</v>
      </c>
      <c r="AB13" s="75">
        <v>1030</v>
      </c>
      <c r="AC13" s="75">
        <v>1360</v>
      </c>
      <c r="AD13" s="64">
        <v>416</v>
      </c>
      <c r="AE13" s="168">
        <f>IFERROR(SUM(I13:AD13)/SUM(I14:AD14),0)</f>
        <v>0.99635792330214956</v>
      </c>
    </row>
    <row r="14" spans="1:43" s="3" customFormat="1" ht="50.1" customHeight="1" thickTop="1" thickBot="1">
      <c r="A14" s="167"/>
      <c r="B14" s="169"/>
      <c r="C14" s="166"/>
      <c r="D14" s="170"/>
      <c r="E14" s="166"/>
      <c r="F14" s="171"/>
      <c r="G14" s="172"/>
      <c r="H14" s="25" t="str">
        <f>'[2]PANEL DE CONTROL DISTRITAL'!H13</f>
        <v>Número de trámites aplicados</v>
      </c>
      <c r="I14" s="43">
        <v>112</v>
      </c>
      <c r="J14" s="43">
        <v>527</v>
      </c>
      <c r="K14" s="43">
        <v>454</v>
      </c>
      <c r="L14" s="43">
        <v>527</v>
      </c>
      <c r="M14" s="43">
        <v>564</v>
      </c>
      <c r="N14" s="43">
        <v>574</v>
      </c>
      <c r="O14" s="43">
        <v>539</v>
      </c>
      <c r="P14" s="43">
        <v>574</v>
      </c>
      <c r="Q14" s="43">
        <v>547</v>
      </c>
      <c r="R14" s="43">
        <v>430</v>
      </c>
      <c r="S14" s="43">
        <v>701</v>
      </c>
      <c r="T14" s="43">
        <v>654</v>
      </c>
      <c r="U14" s="43">
        <v>589</v>
      </c>
      <c r="V14" s="43">
        <v>815</v>
      </c>
      <c r="W14" s="43">
        <v>739</v>
      </c>
      <c r="X14" s="43">
        <v>691</v>
      </c>
      <c r="Y14" s="43">
        <v>717</v>
      </c>
      <c r="Z14" s="43">
        <v>644</v>
      </c>
      <c r="AA14" s="68">
        <v>789</v>
      </c>
      <c r="AB14" s="98">
        <v>1031</v>
      </c>
      <c r="AC14" s="98">
        <v>1368</v>
      </c>
      <c r="AD14" s="68">
        <v>417</v>
      </c>
      <c r="AE14" s="168"/>
    </row>
    <row r="15" spans="1:43" s="45" customFormat="1" ht="8.1" customHeight="1" thickTop="1" thickBot="1">
      <c r="A15" s="167"/>
      <c r="B15" s="167"/>
      <c r="C15" s="167"/>
      <c r="D15" s="167"/>
      <c r="E15" s="167"/>
      <c r="F15" s="167"/>
      <c r="G15" s="167"/>
      <c r="H15" s="167"/>
      <c r="I15" s="167"/>
      <c r="J15" s="167"/>
      <c r="K15" s="167"/>
      <c r="L15" s="167"/>
      <c r="M15" s="167"/>
      <c r="N15" s="167"/>
      <c r="O15" s="167"/>
      <c r="P15" s="167"/>
      <c r="Q15" s="167"/>
      <c r="R15" s="167"/>
      <c r="S15" s="167"/>
      <c r="T15" s="167"/>
      <c r="U15" s="167"/>
      <c r="V15" s="167"/>
      <c r="W15" s="167"/>
      <c r="X15" s="167"/>
      <c r="Y15" s="167"/>
      <c r="Z15" s="167"/>
      <c r="AA15" s="167"/>
      <c r="AB15" s="167"/>
      <c r="AC15" s="167"/>
      <c r="AD15" s="167"/>
      <c r="AE15" s="167"/>
      <c r="AF15" s="44"/>
      <c r="AG15" s="44"/>
      <c r="AH15" s="44"/>
      <c r="AI15" s="44"/>
      <c r="AJ15" s="44"/>
      <c r="AK15" s="44"/>
      <c r="AL15" s="44"/>
      <c r="AM15" s="44"/>
      <c r="AN15" s="44"/>
      <c r="AO15" s="44"/>
      <c r="AP15" s="44"/>
      <c r="AQ15" s="44"/>
    </row>
    <row r="16" spans="1:43" s="3" customFormat="1" ht="50.1" customHeight="1" thickTop="1" thickBot="1">
      <c r="A16" s="167">
        <f>'[2]PANEL DE CONTROL DISTRITAL'!A15</f>
        <v>3</v>
      </c>
      <c r="B16" s="169" t="str">
        <f>'[2]PANEL DE CONTROL DISTRITAL'!B15</f>
        <v>TRANSFERENCIA</v>
      </c>
      <c r="C16" s="166" t="str">
        <f>'[2]PANEL DE CONTROL DISTRITAL'!C15</f>
        <v>Responsable de Módulo</v>
      </c>
      <c r="D16" s="170" t="str">
        <f>'[2]PANEL DE CONTROL DISTRITAL'!D15</f>
        <v xml:space="preserve">Transacciones exitosas = </v>
      </c>
      <c r="E16" s="166" t="str">
        <f>'[2]PANEL DE CONTROL DISTRITAL'!E15</f>
        <v>(Número de Archivos de Transacción aceptados /Total de Archivos de Transacción procesados) x100</v>
      </c>
      <c r="F16" s="171" t="str">
        <f>'[2]PANEL DE CONTROL DISTRITAL'!F15</f>
        <v>Semanal (remesa)</v>
      </c>
      <c r="G16" s="172">
        <f>'[2]PANEL DE CONTROL DISTRITAL'!G15</f>
        <v>0.9</v>
      </c>
      <c r="H16" s="25" t="str">
        <f>'[2]PANEL DE CONTROL DISTRITAL'!H15</f>
        <v>Número de Archivos de Transacción aceptados</v>
      </c>
      <c r="I16" s="23">
        <v>112</v>
      </c>
      <c r="J16" s="23">
        <v>527</v>
      </c>
      <c r="K16" s="23">
        <v>459</v>
      </c>
      <c r="L16" s="23">
        <v>527</v>
      </c>
      <c r="M16" s="23">
        <v>564</v>
      </c>
      <c r="N16" s="23">
        <v>574</v>
      </c>
      <c r="O16" s="23">
        <v>539</v>
      </c>
      <c r="P16" s="23">
        <v>574</v>
      </c>
      <c r="Q16" s="23">
        <v>547</v>
      </c>
      <c r="R16" s="23">
        <v>430</v>
      </c>
      <c r="S16" s="23">
        <v>701</v>
      </c>
      <c r="T16" s="23">
        <v>654</v>
      </c>
      <c r="U16" s="23">
        <v>589</v>
      </c>
      <c r="V16" s="23">
        <v>815</v>
      </c>
      <c r="W16" s="23">
        <v>739</v>
      </c>
      <c r="X16" s="23">
        <v>691</v>
      </c>
      <c r="Y16" s="23">
        <v>717</v>
      </c>
      <c r="Z16" s="23">
        <v>644</v>
      </c>
      <c r="AA16" s="64">
        <v>789</v>
      </c>
      <c r="AB16" s="75">
        <v>1031</v>
      </c>
      <c r="AC16" s="75">
        <v>1368</v>
      </c>
      <c r="AD16" s="64">
        <v>417</v>
      </c>
      <c r="AE16" s="168">
        <f>IFERROR(SUM(I16:AD16)/SUM(I17:AD17),0)</f>
        <v>1</v>
      </c>
    </row>
    <row r="17" spans="1:43" s="3" customFormat="1" ht="50.1" customHeight="1" thickTop="1" thickBot="1">
      <c r="A17" s="167"/>
      <c r="B17" s="169"/>
      <c r="C17" s="166"/>
      <c r="D17" s="170"/>
      <c r="E17" s="166"/>
      <c r="F17" s="171"/>
      <c r="G17" s="172"/>
      <c r="H17" s="25" t="str">
        <f>'[2]PANEL DE CONTROL DISTRITAL'!H16</f>
        <v>Total de Archivos de Transacción procesados</v>
      </c>
      <c r="I17" s="43">
        <v>112</v>
      </c>
      <c r="J17" s="43">
        <v>527</v>
      </c>
      <c r="K17" s="43">
        <v>459</v>
      </c>
      <c r="L17" s="43">
        <v>527</v>
      </c>
      <c r="M17" s="43">
        <v>564</v>
      </c>
      <c r="N17" s="43">
        <v>574</v>
      </c>
      <c r="O17" s="43">
        <v>539</v>
      </c>
      <c r="P17" s="43">
        <v>574</v>
      </c>
      <c r="Q17" s="43">
        <v>547</v>
      </c>
      <c r="R17" s="43">
        <v>430</v>
      </c>
      <c r="S17" s="43">
        <v>701</v>
      </c>
      <c r="T17" s="43">
        <v>654</v>
      </c>
      <c r="U17" s="43">
        <v>589</v>
      </c>
      <c r="V17" s="43">
        <v>815</v>
      </c>
      <c r="W17" s="43">
        <v>739</v>
      </c>
      <c r="X17" s="43">
        <v>691</v>
      </c>
      <c r="Y17" s="43">
        <v>717</v>
      </c>
      <c r="Z17" s="43">
        <v>644</v>
      </c>
      <c r="AA17" s="68">
        <v>789</v>
      </c>
      <c r="AB17" s="98">
        <v>1031</v>
      </c>
      <c r="AC17" s="98">
        <v>1368</v>
      </c>
      <c r="AD17" s="68">
        <v>417</v>
      </c>
      <c r="AE17" s="168"/>
    </row>
    <row r="18" spans="1:43" s="45" customFormat="1" ht="8.1" customHeight="1" thickTop="1" thickBot="1">
      <c r="A18" s="167"/>
      <c r="B18" s="167"/>
      <c r="C18" s="167"/>
      <c r="D18" s="167"/>
      <c r="E18" s="167"/>
      <c r="F18" s="167"/>
      <c r="G18" s="167"/>
      <c r="H18" s="167"/>
      <c r="I18" s="167"/>
      <c r="J18" s="167"/>
      <c r="K18" s="167"/>
      <c r="L18" s="167"/>
      <c r="M18" s="167"/>
      <c r="N18" s="167"/>
      <c r="O18" s="167"/>
      <c r="P18" s="167"/>
      <c r="Q18" s="167"/>
      <c r="R18" s="167"/>
      <c r="S18" s="167"/>
      <c r="T18" s="167"/>
      <c r="U18" s="167"/>
      <c r="V18" s="167"/>
      <c r="W18" s="167"/>
      <c r="X18" s="167"/>
      <c r="Y18" s="167"/>
      <c r="Z18" s="167"/>
      <c r="AA18" s="167"/>
      <c r="AB18" s="167"/>
      <c r="AC18" s="167"/>
      <c r="AD18" s="167"/>
      <c r="AE18" s="167"/>
      <c r="AF18" s="44"/>
      <c r="AG18" s="44"/>
      <c r="AH18" s="44"/>
      <c r="AI18" s="44"/>
      <c r="AJ18" s="44"/>
      <c r="AK18" s="44"/>
      <c r="AL18" s="44"/>
      <c r="AM18" s="44"/>
      <c r="AN18" s="44"/>
      <c r="AO18" s="44"/>
      <c r="AP18" s="44"/>
      <c r="AQ18" s="44"/>
    </row>
    <row r="19" spans="1:43" s="3" customFormat="1" ht="50.1" customHeight="1" thickTop="1" thickBot="1">
      <c r="A19" s="167">
        <f>'[2]PANEL DE CONTROL DISTRITAL'!A18</f>
        <v>4</v>
      </c>
      <c r="B19" s="169" t="str">
        <f>'[2]PANEL DE CONTROL DISTRITAL'!B18</f>
        <v>CONCILIACIÓN</v>
      </c>
      <c r="C19" s="166" t="str">
        <f>'[2]PANEL DE CONTROL DISTRITAL'!C18</f>
        <v>Responsable de Módulo</v>
      </c>
      <c r="D19" s="170" t="str">
        <f>'[2]PANEL DE CONTROL DISTRITAL'!D18</f>
        <v xml:space="preserve">Credenciales disponibles para entrega = </v>
      </c>
      <c r="E19" s="166" t="str">
        <f>'[2]PANEL DE CONTROL DISTRITAL'!E18</f>
        <v>((Credenciales recibidas - Credenciales inconsistentes) / Credenciales recibidas) x 100</v>
      </c>
      <c r="F19" s="171" t="str">
        <f>'[2]PANEL DE CONTROL DISTRITAL'!F18</f>
        <v>Semanal (remesa)</v>
      </c>
      <c r="G19" s="172">
        <f>'[2]PANEL DE CONTROL DISTRITAL'!G18</f>
        <v>0.9</v>
      </c>
      <c r="H19" s="25" t="str">
        <f>'[2]PANEL DE CONTROL DISTRITAL'!H18</f>
        <v xml:space="preserve">Credenciales Recibidas - Credenciales inconsistentes </v>
      </c>
      <c r="I19" s="23">
        <v>0</v>
      </c>
      <c r="J19" s="23">
        <v>650</v>
      </c>
      <c r="K19" s="23">
        <v>312</v>
      </c>
      <c r="L19" s="23">
        <v>681</v>
      </c>
      <c r="M19" s="23">
        <v>555</v>
      </c>
      <c r="N19" s="23">
        <v>559</v>
      </c>
      <c r="O19" s="23">
        <v>562</v>
      </c>
      <c r="P19" s="23">
        <v>560</v>
      </c>
      <c r="Q19" s="23">
        <v>554</v>
      </c>
      <c r="R19" s="23">
        <v>426</v>
      </c>
      <c r="S19" s="23">
        <v>592</v>
      </c>
      <c r="T19" s="23">
        <v>693</v>
      </c>
      <c r="U19" s="23">
        <v>531</v>
      </c>
      <c r="V19" s="23">
        <v>617</v>
      </c>
      <c r="W19" s="23">
        <v>808</v>
      </c>
      <c r="X19" s="23">
        <v>820</v>
      </c>
      <c r="Y19" s="23">
        <v>620</v>
      </c>
      <c r="Z19" s="23">
        <v>159</v>
      </c>
      <c r="AA19" s="64">
        <v>698</v>
      </c>
      <c r="AB19" s="75">
        <v>1200</v>
      </c>
      <c r="AC19" s="64">
        <v>975</v>
      </c>
      <c r="AD19" s="64">
        <v>0</v>
      </c>
      <c r="AE19" s="168">
        <f>IFERROR(SUM(I19:AD19)/SUM(I20:AD20),0)</f>
        <v>1</v>
      </c>
    </row>
    <row r="20" spans="1:43" s="3" customFormat="1" ht="50.1" customHeight="1" thickTop="1" thickBot="1">
      <c r="A20" s="167"/>
      <c r="B20" s="169"/>
      <c r="C20" s="166"/>
      <c r="D20" s="170"/>
      <c r="E20" s="166"/>
      <c r="F20" s="171"/>
      <c r="G20" s="172"/>
      <c r="H20" s="25" t="str">
        <f>'[2]PANEL DE CONTROL DISTRITAL'!H19</f>
        <v>Credenciales recibidas</v>
      </c>
      <c r="I20" s="43">
        <v>0</v>
      </c>
      <c r="J20" s="43">
        <v>650</v>
      </c>
      <c r="K20" s="43">
        <v>312</v>
      </c>
      <c r="L20" s="43">
        <v>681</v>
      </c>
      <c r="M20" s="43">
        <v>555</v>
      </c>
      <c r="N20" s="43">
        <v>559</v>
      </c>
      <c r="O20" s="43">
        <v>562</v>
      </c>
      <c r="P20" s="43">
        <v>560</v>
      </c>
      <c r="Q20" s="43">
        <v>554</v>
      </c>
      <c r="R20" s="43">
        <v>426</v>
      </c>
      <c r="S20" s="43">
        <v>592</v>
      </c>
      <c r="T20" s="43">
        <v>693</v>
      </c>
      <c r="U20" s="43">
        <v>531</v>
      </c>
      <c r="V20" s="43">
        <v>617</v>
      </c>
      <c r="W20" s="43">
        <v>808</v>
      </c>
      <c r="X20" s="43">
        <v>820</v>
      </c>
      <c r="Y20" s="43">
        <v>620</v>
      </c>
      <c r="Z20" s="43">
        <v>159</v>
      </c>
      <c r="AA20" s="68">
        <v>698</v>
      </c>
      <c r="AB20" s="98">
        <v>1200</v>
      </c>
      <c r="AC20" s="68">
        <v>975</v>
      </c>
      <c r="AD20" s="68">
        <v>0</v>
      </c>
      <c r="AE20" s="168"/>
    </row>
    <row r="21" spans="1:43" s="45" customFormat="1" ht="7.5" customHeight="1" thickTop="1" thickBot="1">
      <c r="A21" s="46"/>
      <c r="B21" s="47"/>
      <c r="C21" s="48"/>
      <c r="D21" s="49"/>
      <c r="E21" s="48"/>
      <c r="F21" s="50"/>
      <c r="G21" s="51"/>
      <c r="H21" s="52"/>
      <c r="I21" s="53"/>
      <c r="J21" s="53"/>
      <c r="K21" s="53"/>
      <c r="L21" s="53"/>
      <c r="M21" s="53"/>
      <c r="N21" s="53"/>
      <c r="O21" s="53"/>
      <c r="P21" s="53"/>
      <c r="Q21" s="53"/>
      <c r="R21" s="53"/>
      <c r="S21" s="53"/>
      <c r="T21" s="53"/>
      <c r="U21" s="53"/>
      <c r="V21" s="53"/>
      <c r="W21" s="53"/>
      <c r="X21" s="53"/>
      <c r="Y21" s="53"/>
      <c r="Z21" s="53"/>
      <c r="AA21" s="53"/>
      <c r="AB21" s="53"/>
      <c r="AC21" s="53"/>
      <c r="AD21" s="53"/>
      <c r="AE21" s="54"/>
      <c r="AF21" s="44"/>
      <c r="AG21" s="44"/>
      <c r="AH21" s="44"/>
      <c r="AI21" s="44"/>
      <c r="AJ21" s="44"/>
      <c r="AK21" s="44"/>
      <c r="AL21" s="44"/>
      <c r="AM21" s="44"/>
      <c r="AN21" s="44"/>
      <c r="AO21" s="44"/>
      <c r="AP21" s="44"/>
      <c r="AQ21" s="44"/>
    </row>
    <row r="22" spans="1:43" s="3" customFormat="1" ht="50.1" customHeight="1" thickTop="1" thickBot="1">
      <c r="A22" s="167">
        <f>'[2]PANEL DE CONTROL DISTRITAL'!A21</f>
        <v>5</v>
      </c>
      <c r="B22" s="169" t="str">
        <f>'[2]PANEL DE CONTROL DISTRITAL'!B21</f>
        <v>CONCILIACIÓN</v>
      </c>
      <c r="C22" s="166" t="str">
        <f>'[2]PANEL DE CONTROL DISTRITAL'!C21</f>
        <v>Responsable de Módulo</v>
      </c>
      <c r="D22" s="170" t="str">
        <f>'[2]PANEL DE CONTROL DISTRITAL'!D21</f>
        <v xml:space="preserve">Credenciales disponibles para entrega = </v>
      </c>
      <c r="E22" s="166" t="str">
        <f>'[2]PANEL DE CONTROL DISTRITAL'!E21</f>
        <v>(Credenciales en resguardo / Credenciales totales en SIIRFE disponibles para entrega) x 100</v>
      </c>
      <c r="F22" s="171" t="str">
        <f>'[2]PANEL DE CONTROL DISTRITAL'!F21</f>
        <v>Semanal (remesa)</v>
      </c>
      <c r="G22" s="172">
        <f>'[2]PANEL DE CONTROL DISTRITAL'!G21</f>
        <v>1</v>
      </c>
      <c r="H22" s="25" t="str">
        <f>'[2]PANEL DE CONTROL DISTRITAL'!H21</f>
        <v>Credenciales en resguardo</v>
      </c>
      <c r="I22" s="23">
        <v>1140</v>
      </c>
      <c r="J22" s="23">
        <v>1200</v>
      </c>
      <c r="K22" s="23">
        <v>1005</v>
      </c>
      <c r="L22" s="23">
        <v>1110</v>
      </c>
      <c r="M22" s="23">
        <v>1148</v>
      </c>
      <c r="N22" s="23">
        <v>1159</v>
      </c>
      <c r="O22" s="23">
        <v>1131</v>
      </c>
      <c r="P22" s="23">
        <v>1114</v>
      </c>
      <c r="Q22" s="23">
        <v>1105</v>
      </c>
      <c r="R22" s="23">
        <v>1071</v>
      </c>
      <c r="S22" s="23">
        <v>1041</v>
      </c>
      <c r="T22" s="23">
        <v>1221</v>
      </c>
      <c r="U22" s="23">
        <v>1084</v>
      </c>
      <c r="V22" s="23">
        <v>1117</v>
      </c>
      <c r="W22" s="23">
        <v>1184</v>
      </c>
      <c r="X22" s="23">
        <v>1254</v>
      </c>
      <c r="Y22" s="23">
        <v>1130</v>
      </c>
      <c r="Z22" s="23">
        <v>615</v>
      </c>
      <c r="AA22" s="64">
        <v>835</v>
      </c>
      <c r="AB22" s="75">
        <v>1164</v>
      </c>
      <c r="AC22" s="75">
        <v>1014</v>
      </c>
      <c r="AD22" s="64">
        <v>860</v>
      </c>
      <c r="AE22" s="168">
        <f>IFERROR(SUM(I22:AB22)/SUM(I23:AB23),0)</f>
        <v>1</v>
      </c>
    </row>
    <row r="23" spans="1:43" s="3" customFormat="1" ht="50.1" customHeight="1" thickTop="1" thickBot="1">
      <c r="A23" s="167"/>
      <c r="B23" s="169"/>
      <c r="C23" s="166"/>
      <c r="D23" s="170"/>
      <c r="E23" s="166"/>
      <c r="F23" s="171"/>
      <c r="G23" s="172"/>
      <c r="H23" s="25" t="str">
        <f>'[2]PANEL DE CONTROL DISTRITAL'!H22</f>
        <v>Credenciales totales en SIIRFE disponibles para entrega</v>
      </c>
      <c r="I23" s="43">
        <v>1140</v>
      </c>
      <c r="J23" s="43">
        <v>1200</v>
      </c>
      <c r="K23" s="43">
        <v>1005</v>
      </c>
      <c r="L23" s="43">
        <v>1110</v>
      </c>
      <c r="M23" s="43">
        <v>1148</v>
      </c>
      <c r="N23" s="43">
        <v>1159</v>
      </c>
      <c r="O23" s="43">
        <v>1131</v>
      </c>
      <c r="P23" s="43">
        <v>1114</v>
      </c>
      <c r="Q23" s="43">
        <v>1105</v>
      </c>
      <c r="R23" s="43">
        <v>1071</v>
      </c>
      <c r="S23" s="43">
        <v>1041</v>
      </c>
      <c r="T23" s="43">
        <v>1221</v>
      </c>
      <c r="U23" s="43">
        <v>1084</v>
      </c>
      <c r="V23" s="43">
        <v>1117</v>
      </c>
      <c r="W23" s="43">
        <v>1184</v>
      </c>
      <c r="X23" s="43">
        <v>1254</v>
      </c>
      <c r="Y23" s="43">
        <v>1130</v>
      </c>
      <c r="Z23" s="43">
        <v>615</v>
      </c>
      <c r="AA23" s="68">
        <v>835</v>
      </c>
      <c r="AB23" s="98">
        <v>1164</v>
      </c>
      <c r="AC23" s="98">
        <v>1014</v>
      </c>
      <c r="AD23" s="68">
        <v>860</v>
      </c>
      <c r="AE23" s="168"/>
    </row>
    <row r="24" spans="1:43" s="4" customFormat="1" ht="7.5" customHeight="1" thickTop="1" thickBot="1">
      <c r="A24" s="195"/>
      <c r="B24" s="196"/>
      <c r="C24" s="196"/>
      <c r="D24" s="196"/>
      <c r="E24" s="196"/>
      <c r="F24" s="196"/>
      <c r="G24" s="196"/>
      <c r="H24" s="196"/>
      <c r="I24" s="196"/>
      <c r="J24" s="196"/>
      <c r="K24" s="196"/>
      <c r="L24" s="196"/>
      <c r="M24" s="196"/>
      <c r="N24" s="196"/>
      <c r="O24" s="196"/>
      <c r="P24" s="196"/>
      <c r="Q24" s="196"/>
      <c r="R24" s="196"/>
      <c r="S24" s="196"/>
      <c r="T24" s="196"/>
      <c r="U24" s="196"/>
      <c r="V24" s="196"/>
      <c r="W24" s="196"/>
      <c r="X24" s="196"/>
      <c r="Y24" s="196"/>
      <c r="Z24" s="196"/>
      <c r="AA24" s="196"/>
      <c r="AB24" s="196"/>
      <c r="AC24" s="196"/>
      <c r="AD24" s="196"/>
      <c r="AE24" s="197"/>
    </row>
    <row r="25" spans="1:43" ht="50.1" customHeight="1" thickTop="1" thickBot="1">
      <c r="A25" s="167">
        <f>'[2]PANEL DE CONTROL DISTRITAL'!A24</f>
        <v>6</v>
      </c>
      <c r="B25" s="169" t="str">
        <f>'[2]PANEL DE CONTROL DISTRITAL'!B24</f>
        <v>ENTREGA</v>
      </c>
      <c r="C25" s="166" t="str">
        <f>'[2]PANEL DE CONTROL DISTRITAL'!C24</f>
        <v>Operador de Equipo Tecnológico</v>
      </c>
      <c r="D25" s="170" t="str">
        <f>'[2]PANEL DE CONTROL DISTRITAL'!D24</f>
        <v xml:space="preserve">Efectividad de entrega de CPV en MAC = </v>
      </c>
      <c r="E25" s="166" t="str">
        <f>'[2]PANEL DE CONTROL DISTRITAL'!E24</f>
        <v>(Total de credenciales entregadas / Total de credenciales solicitadas) x 100</v>
      </c>
      <c r="F25" s="171" t="str">
        <f>'[2]PANEL DE CONTROL DISTRITAL'!F24</f>
        <v>Semanal (remesa)</v>
      </c>
      <c r="G25" s="172">
        <f>'[2]PANEL DE CONTROL DISTRITAL'!G24</f>
        <v>0.9</v>
      </c>
      <c r="H25" s="25" t="str">
        <f>'[2]PANEL DE CONTROL DISTRITAL'!H24</f>
        <v xml:space="preserve">Total de credenciales entregadas </v>
      </c>
      <c r="I25" s="23">
        <v>111</v>
      </c>
      <c r="J25" s="23">
        <v>650</v>
      </c>
      <c r="K25" s="23">
        <v>489</v>
      </c>
      <c r="L25" s="23">
        <v>681</v>
      </c>
      <c r="M25" s="23">
        <v>516</v>
      </c>
      <c r="N25" s="23">
        <v>539</v>
      </c>
      <c r="O25" s="23">
        <v>590</v>
      </c>
      <c r="P25" s="23">
        <v>577</v>
      </c>
      <c r="Q25" s="23">
        <v>563</v>
      </c>
      <c r="R25" s="23">
        <v>460</v>
      </c>
      <c r="S25" s="23">
        <v>613</v>
      </c>
      <c r="T25" s="23">
        <v>513</v>
      </c>
      <c r="U25" s="23">
        <v>668</v>
      </c>
      <c r="V25" s="23">
        <v>583</v>
      </c>
      <c r="W25" s="23">
        <v>733</v>
      </c>
      <c r="X25" s="23">
        <v>750</v>
      </c>
      <c r="Y25" s="23">
        <v>744</v>
      </c>
      <c r="Z25" s="23">
        <v>674</v>
      </c>
      <c r="AA25" s="64">
        <v>478</v>
      </c>
      <c r="AB25" s="64">
        <v>871</v>
      </c>
      <c r="AC25" s="75">
        <v>1116</v>
      </c>
      <c r="AD25" s="64">
        <v>154</v>
      </c>
      <c r="AE25" s="168">
        <f>IFERROR(SUM(I25:AD25)/SUM(I26:AD26),0)</f>
        <v>1</v>
      </c>
    </row>
    <row r="26" spans="1:43" ht="50.1" customHeight="1" thickTop="1" thickBot="1">
      <c r="A26" s="167"/>
      <c r="B26" s="169"/>
      <c r="C26" s="166"/>
      <c r="D26" s="170"/>
      <c r="E26" s="166"/>
      <c r="F26" s="171"/>
      <c r="G26" s="172"/>
      <c r="H26" s="25" t="str">
        <f>'[2]PANEL DE CONTROL DISTRITAL'!H25</f>
        <v xml:space="preserve"> Total de credenciales solicitadas</v>
      </c>
      <c r="I26" s="43">
        <v>111</v>
      </c>
      <c r="J26" s="43">
        <v>650</v>
      </c>
      <c r="K26" s="43">
        <v>489</v>
      </c>
      <c r="L26" s="43">
        <v>681</v>
      </c>
      <c r="M26" s="43">
        <v>516</v>
      </c>
      <c r="N26" s="43">
        <v>539</v>
      </c>
      <c r="O26" s="43">
        <v>590</v>
      </c>
      <c r="P26" s="43">
        <v>577</v>
      </c>
      <c r="Q26" s="43">
        <v>563</v>
      </c>
      <c r="R26" s="43">
        <v>460</v>
      </c>
      <c r="S26" s="43">
        <v>613</v>
      </c>
      <c r="T26" s="43">
        <v>513</v>
      </c>
      <c r="U26" s="43">
        <v>668</v>
      </c>
      <c r="V26" s="43">
        <v>583</v>
      </c>
      <c r="W26" s="43">
        <v>733</v>
      </c>
      <c r="X26" s="43">
        <v>750</v>
      </c>
      <c r="Y26" s="43">
        <v>744</v>
      </c>
      <c r="Z26" s="43">
        <v>674</v>
      </c>
      <c r="AA26" s="68">
        <v>478</v>
      </c>
      <c r="AB26" s="68">
        <v>871</v>
      </c>
      <c r="AC26" s="98">
        <v>1116</v>
      </c>
      <c r="AD26" s="68">
        <v>154</v>
      </c>
      <c r="AE26" s="168"/>
    </row>
    <row r="27" spans="1:43" ht="15.75" customHeight="1" thickTop="1">
      <c r="B27" s="1" t="s">
        <v>116</v>
      </c>
      <c r="H27" s="55"/>
      <c r="I27" s="56"/>
      <c r="J27" s="56"/>
      <c r="K27" s="56"/>
      <c r="L27" s="56"/>
      <c r="M27" s="56"/>
      <c r="N27" s="56"/>
      <c r="O27" s="56"/>
      <c r="P27" s="56"/>
      <c r="Q27" s="56"/>
      <c r="R27" s="56"/>
      <c r="S27" s="56"/>
      <c r="T27" s="56"/>
      <c r="U27" s="56"/>
      <c r="V27" s="56"/>
      <c r="W27" s="56"/>
      <c r="X27" s="56"/>
      <c r="Y27" s="56"/>
      <c r="Z27" s="56"/>
      <c r="AA27" s="56"/>
      <c r="AB27" s="56"/>
      <c r="AC27" s="56"/>
      <c r="AD27" s="56"/>
      <c r="AE27" s="12"/>
    </row>
    <row r="28" spans="1:43" ht="15.75" customHeight="1">
      <c r="H28" s="57"/>
    </row>
    <row r="29" spans="1:43" ht="15.75" customHeight="1">
      <c r="H29" s="57"/>
      <c r="I29" s="179" t="s">
        <v>117</v>
      </c>
      <c r="J29" s="179"/>
      <c r="K29" s="179"/>
      <c r="L29" s="179"/>
    </row>
    <row r="30" spans="1:43" ht="15.75" customHeight="1">
      <c r="H30" s="57"/>
      <c r="I30" s="26"/>
      <c r="J30" s="27" t="s">
        <v>118</v>
      </c>
      <c r="K30" s="27"/>
      <c r="L30" s="27"/>
    </row>
    <row r="31" spans="1:43" ht="39" customHeight="1">
      <c r="H31" s="57"/>
      <c r="I31" s="28"/>
      <c r="J31" s="27" t="s">
        <v>119</v>
      </c>
      <c r="K31" s="27"/>
      <c r="L31" s="27"/>
    </row>
    <row r="32" spans="1:43" ht="30" customHeight="1">
      <c r="H32" s="57"/>
      <c r="I32" s="29"/>
      <c r="J32" s="27" t="s">
        <v>120</v>
      </c>
      <c r="K32" s="27"/>
      <c r="L32" s="27"/>
    </row>
    <row r="33" spans="2:13" ht="30" customHeight="1">
      <c r="H33" s="57"/>
      <c r="I33" s="27"/>
      <c r="J33" s="27"/>
      <c r="K33" s="27"/>
      <c r="L33" s="27"/>
    </row>
    <row r="34" spans="2:13" ht="30" customHeight="1">
      <c r="B34" s="180" t="s">
        <v>121</v>
      </c>
      <c r="C34" s="180"/>
      <c r="D34" s="180"/>
      <c r="E34" s="180"/>
      <c r="F34" s="180"/>
      <c r="G34" s="180"/>
      <c r="H34" s="180"/>
      <c r="I34" s="180"/>
      <c r="J34" s="180"/>
      <c r="K34" s="180"/>
      <c r="L34" s="180"/>
      <c r="M34" s="181"/>
    </row>
    <row r="35" spans="2:13" ht="30" customHeight="1">
      <c r="B35" s="182" t="s">
        <v>122</v>
      </c>
      <c r="C35" s="182"/>
      <c r="D35" s="182"/>
      <c r="E35" s="182"/>
      <c r="F35" s="182"/>
      <c r="G35" s="183"/>
      <c r="H35" s="184" t="s">
        <v>123</v>
      </c>
      <c r="I35" s="182"/>
      <c r="J35" s="182"/>
      <c r="K35" s="182"/>
      <c r="L35" s="182"/>
      <c r="M35" s="183"/>
    </row>
    <row r="36" spans="2:13" ht="30" customHeight="1">
      <c r="B36" s="173"/>
      <c r="C36" s="174"/>
      <c r="D36" s="174"/>
      <c r="E36" s="174"/>
      <c r="F36" s="174"/>
      <c r="G36" s="175"/>
      <c r="H36" s="173"/>
      <c r="I36" s="174"/>
      <c r="J36" s="174"/>
      <c r="K36" s="174"/>
      <c r="L36" s="174"/>
      <c r="M36" s="175"/>
    </row>
    <row r="37" spans="2:13" ht="30" customHeight="1">
      <c r="B37" s="176"/>
      <c r="C37" s="177"/>
      <c r="D37" s="177"/>
      <c r="E37" s="177"/>
      <c r="F37" s="177"/>
      <c r="G37" s="178"/>
      <c r="H37" s="176"/>
      <c r="I37" s="177"/>
      <c r="J37" s="177"/>
      <c r="K37" s="177"/>
      <c r="L37" s="177"/>
      <c r="M37" s="178"/>
    </row>
    <row r="38" spans="2:13" ht="35.1" customHeight="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1">
    <mergeCell ref="B35:G35"/>
    <mergeCell ref="H35:M35"/>
    <mergeCell ref="B36:G37"/>
    <mergeCell ref="H36:M37"/>
    <mergeCell ref="A24:AE24"/>
    <mergeCell ref="A25:A26"/>
    <mergeCell ref="B25:B26"/>
    <mergeCell ref="C25:C26"/>
    <mergeCell ref="D25:D26"/>
    <mergeCell ref="E25:E26"/>
    <mergeCell ref="F25:F26"/>
    <mergeCell ref="G25:G26"/>
    <mergeCell ref="AE25:AE26"/>
    <mergeCell ref="AE10:AE11"/>
    <mergeCell ref="A1:AE1"/>
    <mergeCell ref="F2:G2"/>
    <mergeCell ref="A4:AE4"/>
    <mergeCell ref="A5:AE5"/>
    <mergeCell ref="A6:A9"/>
    <mergeCell ref="B6:H6"/>
    <mergeCell ref="I6:X6"/>
    <mergeCell ref="AE6:AE9"/>
    <mergeCell ref="B7:D7"/>
    <mergeCell ref="E7:H7"/>
    <mergeCell ref="I7:X7"/>
    <mergeCell ref="B8:X8"/>
    <mergeCell ref="X2:AE2"/>
    <mergeCell ref="F10:F11"/>
    <mergeCell ref="G10:G11"/>
    <mergeCell ref="E16:E17"/>
    <mergeCell ref="A10:A11"/>
    <mergeCell ref="B10:B11"/>
    <mergeCell ref="C10:C11"/>
    <mergeCell ref="D10:D11"/>
    <mergeCell ref="A15:AE15"/>
    <mergeCell ref="A12:AE12"/>
    <mergeCell ref="A13:A14"/>
    <mergeCell ref="B13:B14"/>
    <mergeCell ref="C13:C14"/>
    <mergeCell ref="D13:D14"/>
    <mergeCell ref="E13:E14"/>
    <mergeCell ref="F13:F14"/>
    <mergeCell ref="G13:G14"/>
    <mergeCell ref="AE13:AE14"/>
    <mergeCell ref="E10:E11"/>
    <mergeCell ref="F16:F17"/>
    <mergeCell ref="G16:G17"/>
    <mergeCell ref="AE16:AE17"/>
    <mergeCell ref="A18:AE18"/>
    <mergeCell ref="A19:A20"/>
    <mergeCell ref="B19:B20"/>
    <mergeCell ref="C19:C20"/>
    <mergeCell ref="D19:D20"/>
    <mergeCell ref="E19:E20"/>
    <mergeCell ref="F19:F20"/>
    <mergeCell ref="G19:G20"/>
    <mergeCell ref="AE19:AE20"/>
    <mergeCell ref="A16:A17"/>
    <mergeCell ref="B16:B17"/>
    <mergeCell ref="C16:C17"/>
    <mergeCell ref="D16:D17"/>
    <mergeCell ref="A22:A23"/>
    <mergeCell ref="B22:B23"/>
    <mergeCell ref="C22:C23"/>
    <mergeCell ref="D22:D23"/>
    <mergeCell ref="E22:E23"/>
    <mergeCell ref="F22:F23"/>
    <mergeCell ref="G22:G23"/>
    <mergeCell ref="AE22:AE23"/>
    <mergeCell ref="I29:L29"/>
    <mergeCell ref="B34:M34"/>
  </mergeCells>
  <conditionalFormatting sqref="I21:AD21">
    <cfRule type="colorScale" priority="18">
      <colorScale>
        <cfvo type="min"/>
        <cfvo type="percentile" val="50"/>
        <cfvo type="max"/>
        <color rgb="FFE98BD7"/>
        <color rgb="FFD5007F"/>
        <color rgb="FF950054"/>
      </colorScale>
    </cfRule>
  </conditionalFormatting>
  <conditionalFormatting sqref="AE10">
    <cfRule type="cellIs" dxfId="918" priority="15" operator="greaterThan">
      <formula>95%</formula>
    </cfRule>
    <cfRule type="cellIs" dxfId="917" priority="16" operator="greaterThanOrEqual">
      <formula>90%</formula>
    </cfRule>
    <cfRule type="cellIs" dxfId="916" priority="17" operator="lessThan">
      <formula>89.99%</formula>
    </cfRule>
  </conditionalFormatting>
  <conditionalFormatting sqref="AE13">
    <cfRule type="cellIs" dxfId="915" priority="12" operator="greaterThan">
      <formula>95%</formula>
    </cfRule>
    <cfRule type="cellIs" dxfId="914" priority="13" operator="greaterThanOrEqual">
      <formula>90%</formula>
    </cfRule>
    <cfRule type="cellIs" dxfId="913" priority="14" operator="lessThan">
      <formula>89.99%</formula>
    </cfRule>
  </conditionalFormatting>
  <conditionalFormatting sqref="AE16">
    <cfRule type="cellIs" dxfId="912" priority="9" operator="greaterThan">
      <formula>95%</formula>
    </cfRule>
    <cfRule type="cellIs" dxfId="911" priority="10" operator="greaterThanOrEqual">
      <formula>90%</formula>
    </cfRule>
    <cfRule type="cellIs" dxfId="910" priority="11" operator="lessThan">
      <formula>89.99%</formula>
    </cfRule>
  </conditionalFormatting>
  <conditionalFormatting sqref="AE19">
    <cfRule type="cellIs" dxfId="909" priority="6" operator="greaterThan">
      <formula>95%</formula>
    </cfRule>
    <cfRule type="cellIs" dxfId="908" priority="7" operator="greaterThanOrEqual">
      <formula>90%</formula>
    </cfRule>
    <cfRule type="cellIs" dxfId="907" priority="8" operator="lessThan">
      <formula>89.99%</formula>
    </cfRule>
  </conditionalFormatting>
  <conditionalFormatting sqref="AE22">
    <cfRule type="cellIs" dxfId="906" priority="1" operator="greaterThanOrEqual">
      <formula>100%</formula>
    </cfRule>
    <cfRule type="cellIs" dxfId="905" priority="2" operator="lessThan">
      <formula>99.99%</formula>
    </cfRule>
  </conditionalFormatting>
  <conditionalFormatting sqref="AE25">
    <cfRule type="cellIs" dxfId="904" priority="3" operator="greaterThan">
      <formula>95%</formula>
    </cfRule>
    <cfRule type="cellIs" dxfId="903" priority="4" operator="greaterThanOrEqual">
      <formula>90%</formula>
    </cfRule>
    <cfRule type="cellIs" dxfId="902" priority="5" operator="lessThan">
      <formula>89.99%</formula>
    </cfRule>
  </conditionalFormatting>
  <dataValidations disablePrompts="1" count="1">
    <dataValidation showDropDown="1" showInputMessage="1" showErrorMessage="1" sqref="C21 G19:G23 G10:G11 G16:G17 G13:G14 G25:G26" xr:uid="{25110A24-FBC5-46F9-BFC4-A9405714B27C}"/>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9D4AF4-BB33-44E3-816A-615E1C901317}">
  <sheetPr>
    <tabColor rgb="FF002060"/>
  </sheetPr>
  <dimension ref="A1:AQ48"/>
  <sheetViews>
    <sheetView showGridLines="0" topLeftCell="O20" zoomScale="85" zoomScaleNormal="85" workbookViewId="0">
      <selection activeCell="AG13" sqref="AG13"/>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0" width="10.7109375" style="1" customWidth="1"/>
    <col min="31" max="31" width="22.7109375" style="1" customWidth="1"/>
    <col min="32" max="16384" width="11.42578125" style="1"/>
  </cols>
  <sheetData>
    <row r="1" spans="1:43" ht="40.5" customHeight="1">
      <c r="A1" s="148" t="s">
        <v>124</v>
      </c>
      <c r="B1" s="148"/>
      <c r="C1" s="148"/>
      <c r="D1" s="148"/>
      <c r="E1" s="148"/>
      <c r="F1" s="148"/>
      <c r="G1" s="148"/>
      <c r="H1" s="148"/>
      <c r="I1" s="148"/>
      <c r="J1" s="148"/>
      <c r="K1" s="148"/>
      <c r="L1" s="148"/>
      <c r="M1" s="148"/>
      <c r="N1" s="148"/>
      <c r="O1" s="148"/>
      <c r="P1" s="148"/>
      <c r="Q1" s="148"/>
      <c r="R1" s="148"/>
      <c r="S1" s="148"/>
      <c r="T1" s="148"/>
      <c r="U1" s="148"/>
      <c r="V1" s="148"/>
      <c r="W1" s="148"/>
      <c r="X1" s="148"/>
      <c r="Y1" s="148"/>
      <c r="Z1" s="148"/>
      <c r="AA1" s="148"/>
      <c r="AB1" s="148"/>
      <c r="AC1" s="148"/>
      <c r="AD1" s="148"/>
      <c r="AE1" s="148"/>
    </row>
    <row r="2" spans="1:43" ht="33.75" customHeight="1">
      <c r="A2" s="11"/>
      <c r="B2" s="11"/>
      <c r="C2" s="11"/>
      <c r="D2" s="9" t="s">
        <v>89</v>
      </c>
      <c r="E2" s="9">
        <v>12</v>
      </c>
      <c r="F2" s="149" t="s">
        <v>90</v>
      </c>
      <c r="G2" s="149"/>
      <c r="H2" s="20">
        <v>151253</v>
      </c>
      <c r="I2" s="19"/>
      <c r="J2" s="19"/>
      <c r="K2" s="19"/>
      <c r="L2" s="19"/>
      <c r="M2" s="19"/>
      <c r="N2" s="19"/>
      <c r="O2" s="19"/>
      <c r="P2" s="19"/>
      <c r="Q2" s="19"/>
      <c r="R2" s="19"/>
      <c r="S2" s="19"/>
      <c r="T2" s="19"/>
      <c r="U2" s="19"/>
      <c r="V2" s="19"/>
      <c r="W2" s="58"/>
      <c r="X2" s="150" t="str">
        <f>'[3]PANEL DE CONTROL DISTRITAL'!M2</f>
        <v>Fecha de corte: dd/mm/aaaa</v>
      </c>
      <c r="Y2" s="150"/>
      <c r="Z2" s="150"/>
      <c r="AA2" s="150"/>
      <c r="AB2" s="150"/>
      <c r="AC2" s="150"/>
      <c r="AD2" s="150"/>
      <c r="AE2" s="150"/>
      <c r="AF2" s="15"/>
    </row>
    <row r="3" spans="1:43" ht="11.25" customHeight="1">
      <c r="A3" s="11"/>
      <c r="B3" s="6"/>
      <c r="C3" s="6"/>
      <c r="D3" s="6"/>
      <c r="E3" s="6"/>
      <c r="F3" s="6"/>
      <c r="G3" s="6"/>
      <c r="H3" s="6"/>
      <c r="I3" s="6"/>
      <c r="J3" s="6"/>
      <c r="K3" s="6"/>
      <c r="L3" s="6"/>
      <c r="M3" s="6"/>
      <c r="N3" s="6"/>
      <c r="O3" s="6"/>
      <c r="P3" s="6"/>
      <c r="Q3" s="6"/>
      <c r="R3" s="6"/>
      <c r="S3" s="6"/>
      <c r="T3" s="6"/>
      <c r="U3" s="6"/>
      <c r="V3" s="6"/>
      <c r="W3" s="6"/>
      <c r="X3" s="6"/>
      <c r="Y3" s="6"/>
      <c r="Z3" s="6"/>
      <c r="AA3" s="6"/>
      <c r="AB3" s="6"/>
      <c r="AC3" s="6"/>
      <c r="AD3" s="6"/>
    </row>
    <row r="4" spans="1:43" ht="30" customHeight="1">
      <c r="A4" s="154" t="s">
        <v>91</v>
      </c>
      <c r="B4" s="155"/>
      <c r="C4" s="155"/>
      <c r="D4" s="155"/>
      <c r="E4" s="155"/>
      <c r="F4" s="155"/>
      <c r="G4" s="155"/>
      <c r="H4" s="155"/>
      <c r="I4" s="155"/>
      <c r="J4" s="155"/>
      <c r="K4" s="155"/>
      <c r="L4" s="155"/>
      <c r="M4" s="155"/>
      <c r="N4" s="155"/>
      <c r="O4" s="155"/>
      <c r="P4" s="155"/>
      <c r="Q4" s="155"/>
      <c r="R4" s="155"/>
      <c r="S4" s="155"/>
      <c r="T4" s="155"/>
      <c r="U4" s="155"/>
      <c r="V4" s="155"/>
      <c r="W4" s="155"/>
      <c r="X4" s="155"/>
      <c r="Y4" s="155"/>
      <c r="Z4" s="155"/>
      <c r="AA4" s="155"/>
      <c r="AB4" s="155"/>
      <c r="AC4" s="155"/>
      <c r="AD4" s="155"/>
      <c r="AE4" s="156"/>
      <c r="AG4" s="18"/>
    </row>
    <row r="5" spans="1:43" ht="5.25" customHeight="1">
      <c r="A5" s="157"/>
      <c r="B5" s="158"/>
      <c r="C5" s="158"/>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9"/>
    </row>
    <row r="6" spans="1:43" ht="18" customHeight="1">
      <c r="A6" s="151" t="str">
        <f>'[3]PANEL DE CONTROL DISTRITAL'!A6</f>
        <v>Número</v>
      </c>
      <c r="B6" s="152" t="str">
        <f>'[3]PANEL DE CONTROL DISTRITAL'!B6</f>
        <v xml:space="preserve">PROCESOS SUSTANTIVOS E INDICADORES </v>
      </c>
      <c r="C6" s="152"/>
      <c r="D6" s="152"/>
      <c r="E6" s="152"/>
      <c r="F6" s="152"/>
      <c r="G6" s="152"/>
      <c r="H6" s="152"/>
      <c r="I6" s="160" t="s">
        <v>92</v>
      </c>
      <c r="J6" s="161"/>
      <c r="K6" s="161"/>
      <c r="L6" s="161"/>
      <c r="M6" s="161"/>
      <c r="N6" s="161"/>
      <c r="O6" s="161"/>
      <c r="P6" s="161"/>
      <c r="Q6" s="161"/>
      <c r="R6" s="161"/>
      <c r="S6" s="161"/>
      <c r="T6" s="161"/>
      <c r="U6" s="161"/>
      <c r="V6" s="161"/>
      <c r="W6" s="161"/>
      <c r="X6" s="161"/>
      <c r="Y6" s="85"/>
      <c r="Z6" s="85"/>
      <c r="AA6" s="85"/>
      <c r="AB6" s="85"/>
      <c r="AC6" s="85"/>
      <c r="AD6" s="85"/>
      <c r="AE6" s="153" t="s">
        <v>93</v>
      </c>
    </row>
    <row r="7" spans="1:43" ht="17.25" customHeight="1">
      <c r="A7" s="151"/>
      <c r="B7" s="152" t="str">
        <f>'[3]PANEL DE CONTROL DISTRITAL'!B7</f>
        <v>DESCRIPCIÓN</v>
      </c>
      <c r="C7" s="152"/>
      <c r="D7" s="152"/>
      <c r="E7" s="152" t="str">
        <f>'[3]PANEL DE CONTROL DISTRITAL'!E7</f>
        <v>MEDICIÓN</v>
      </c>
      <c r="F7" s="152"/>
      <c r="G7" s="152"/>
      <c r="H7" s="152"/>
      <c r="I7" s="162" t="str">
        <f>'[3]PANEL DE CONTROL DISTRITAL'!A5</f>
        <v>CAMPAÑA ANUAL INTENSA 2023</v>
      </c>
      <c r="J7" s="163"/>
      <c r="K7" s="163"/>
      <c r="L7" s="163"/>
      <c r="M7" s="163"/>
      <c r="N7" s="163"/>
      <c r="O7" s="163"/>
      <c r="P7" s="163"/>
      <c r="Q7" s="163"/>
      <c r="R7" s="163"/>
      <c r="S7" s="163"/>
      <c r="T7" s="163"/>
      <c r="U7" s="163"/>
      <c r="V7" s="163"/>
      <c r="W7" s="163"/>
      <c r="X7" s="163"/>
      <c r="Y7" s="86"/>
      <c r="Z7" s="86"/>
      <c r="AA7" s="86"/>
      <c r="AB7" s="86"/>
      <c r="AC7" s="86"/>
      <c r="AD7" s="86"/>
      <c r="AE7" s="153"/>
    </row>
    <row r="8" spans="1:43" ht="5.25" customHeight="1">
      <c r="A8" s="151"/>
      <c r="B8" s="164"/>
      <c r="C8" s="165"/>
      <c r="D8" s="165"/>
      <c r="E8" s="165"/>
      <c r="F8" s="165"/>
      <c r="G8" s="165"/>
      <c r="H8" s="165"/>
      <c r="I8" s="165"/>
      <c r="J8" s="165"/>
      <c r="K8" s="165"/>
      <c r="L8" s="165"/>
      <c r="M8" s="165"/>
      <c r="N8" s="165"/>
      <c r="O8" s="165"/>
      <c r="P8" s="165"/>
      <c r="Q8" s="165"/>
      <c r="R8" s="165"/>
      <c r="S8" s="165"/>
      <c r="T8" s="165"/>
      <c r="U8" s="165"/>
      <c r="V8" s="165"/>
      <c r="W8" s="165"/>
      <c r="X8" s="165"/>
      <c r="Y8" s="87"/>
      <c r="Z8" s="87"/>
      <c r="AA8" s="87"/>
      <c r="AB8" s="87"/>
      <c r="AC8" s="87"/>
      <c r="AD8" s="87"/>
      <c r="AE8" s="153"/>
    </row>
    <row r="9" spans="1:43" s="2" customFormat="1" ht="29.25" customHeight="1" thickTop="1" thickBot="1">
      <c r="A9" s="151"/>
      <c r="B9" s="24" t="str">
        <f>'[3]PANEL DE CONTROL DISTRITAL'!B8</f>
        <v xml:space="preserve">Proceso </v>
      </c>
      <c r="C9" s="24" t="str">
        <f>'[3]PANEL DE CONTROL DISTRITAL'!C8</f>
        <v>Dueño de Proceso</v>
      </c>
      <c r="D9" s="24" t="str">
        <f>'[3]PANEL DE CONTROL DISTRITAL'!D8</f>
        <v>Indicador</v>
      </c>
      <c r="E9" s="24" t="str">
        <f>'[3]PANEL DE CONTROL DISTRITAL'!E8</f>
        <v>Cálculo</v>
      </c>
      <c r="F9" s="24" t="str">
        <f>'[3]PANEL DE CONTROL DISTRITAL'!F8</f>
        <v xml:space="preserve">Periodo </v>
      </c>
      <c r="G9" s="24" t="str">
        <f>'[3]PANEL DE CONTROL DISTRITAL'!G8</f>
        <v>Estimado</v>
      </c>
      <c r="H9" s="42" t="str">
        <f>'[3]PANEL DE CONTROL DISTRITAL'!H8</f>
        <v>Nominativo</v>
      </c>
      <c r="I9" s="31" t="str">
        <f>'[3]150151'!I9</f>
        <v>2023-37</v>
      </c>
      <c r="J9" s="31" t="str">
        <f>'[3]150151'!J9</f>
        <v>2023-38</v>
      </c>
      <c r="K9" s="31" t="str">
        <f>'[3]150151'!K9</f>
        <v>2023-39</v>
      </c>
      <c r="L9" s="31" t="str">
        <f>'[3]150151'!L9</f>
        <v>2023-40</v>
      </c>
      <c r="M9" s="31" t="str">
        <f>'[3]150151'!M9</f>
        <v>2023-41</v>
      </c>
      <c r="N9" s="31" t="str">
        <f>'[3]150151'!N9</f>
        <v>2023-42</v>
      </c>
      <c r="O9" s="31" t="str">
        <f>'[3]150151'!O9</f>
        <v>2023-43</v>
      </c>
      <c r="P9" s="31" t="str">
        <f>'[3]150151'!P9</f>
        <v>2023-44</v>
      </c>
      <c r="Q9" s="31" t="str">
        <f>'[3]150151'!Q9</f>
        <v>2023-45</v>
      </c>
      <c r="R9" s="31" t="str">
        <f>'[3]150151'!R9</f>
        <v>2023-46</v>
      </c>
      <c r="S9" s="31" t="str">
        <f>'[3]150151'!S9</f>
        <v>2023-47</v>
      </c>
      <c r="T9" s="31" t="str">
        <f>'[3]150151'!T9</f>
        <v>2023-48</v>
      </c>
      <c r="U9" s="31" t="str">
        <f>'[3]150151'!U9</f>
        <v>2023-49</v>
      </c>
      <c r="V9" s="31" t="str">
        <f>'[3]150151'!V9</f>
        <v>2023-50</v>
      </c>
      <c r="W9" s="31" t="str">
        <f>'[3]150151'!W9</f>
        <v>2023-51</v>
      </c>
      <c r="X9" s="31" t="str">
        <f>'[3]150151'!X9</f>
        <v>2023-52</v>
      </c>
      <c r="Y9" s="31" t="s">
        <v>110</v>
      </c>
      <c r="Z9" s="31" t="s">
        <v>111</v>
      </c>
      <c r="AA9" s="31" t="s">
        <v>112</v>
      </c>
      <c r="AB9" s="31" t="s">
        <v>113</v>
      </c>
      <c r="AC9" s="31" t="s">
        <v>114</v>
      </c>
      <c r="AD9" s="31" t="s">
        <v>115</v>
      </c>
      <c r="AE9" s="153"/>
    </row>
    <row r="10" spans="1:43" s="2" customFormat="1" ht="50.1" customHeight="1" thickTop="1" thickBot="1">
      <c r="A10" s="167">
        <f>'[3]PANEL DE CONTROL DISTRITAL'!A9</f>
        <v>1</v>
      </c>
      <c r="B10" s="169" t="str">
        <f>'[3]PANEL DE CONTROL DISTRITAL'!B9</f>
        <v>ENTREVISTA</v>
      </c>
      <c r="C10" s="166" t="str">
        <f>'[3]PANEL DE CONTROL DISTRITAL'!C9</f>
        <v xml:space="preserve"> Auxiliar de Atención Ciudadana</v>
      </c>
      <c r="D10" s="170" t="str">
        <f>'[3]PANEL DE CONTROL DISTRITAL'!D9</f>
        <v>Efectividad de la entrevista =</v>
      </c>
      <c r="E10" s="166" t="str">
        <f>'[3]PANEL DE CONTROL DISTRITAL'!E9</f>
        <v>(Número de trámites aplicados / (Número de fichas requisitadas - Notificaciones de improcedencia de trámite)) x 100</v>
      </c>
      <c r="F10" s="171" t="str">
        <f>'[3]PANEL DE CONTROL DISTRITAL'!F9</f>
        <v>Semanal (remesa)</v>
      </c>
      <c r="G10" s="172">
        <f>'[3]PANEL DE CONTROL DISTRITAL'!G9</f>
        <v>0.9</v>
      </c>
      <c r="H10" s="25" t="str">
        <f>'[3]PANEL DE CONTROL DISTRITAL'!H9</f>
        <v>Número de trámites aplicados</v>
      </c>
      <c r="I10" s="23">
        <v>53</v>
      </c>
      <c r="J10" s="23">
        <v>311</v>
      </c>
      <c r="K10" s="23">
        <v>303</v>
      </c>
      <c r="L10" s="23">
        <v>330</v>
      </c>
      <c r="M10" s="23">
        <v>335</v>
      </c>
      <c r="N10" s="23">
        <v>330</v>
      </c>
      <c r="O10" s="23">
        <v>361</v>
      </c>
      <c r="P10" s="23">
        <v>373</v>
      </c>
      <c r="Q10" s="23">
        <v>397</v>
      </c>
      <c r="R10" s="23">
        <v>221</v>
      </c>
      <c r="S10" s="23">
        <v>439</v>
      </c>
      <c r="T10" s="23">
        <v>440</v>
      </c>
      <c r="U10" s="23">
        <v>415</v>
      </c>
      <c r="V10" s="23">
        <v>618</v>
      </c>
      <c r="W10" s="23">
        <v>519</v>
      </c>
      <c r="X10" s="23">
        <v>417</v>
      </c>
      <c r="Y10" s="23">
        <v>503</v>
      </c>
      <c r="Z10" s="23">
        <v>343</v>
      </c>
      <c r="AA10" s="64">
        <v>556</v>
      </c>
      <c r="AB10" s="64">
        <v>867</v>
      </c>
      <c r="AC10" s="75">
        <v>1027</v>
      </c>
      <c r="AD10" s="64">
        <v>372</v>
      </c>
      <c r="AE10" s="168">
        <f>IFERROR(SUM(I10:AD10)/SUM(I11:AD11),0)</f>
        <v>1</v>
      </c>
    </row>
    <row r="11" spans="1:43" s="2" customFormat="1" ht="50.1" customHeight="1" thickTop="1" thickBot="1">
      <c r="A11" s="167"/>
      <c r="B11" s="169"/>
      <c r="C11" s="166"/>
      <c r="D11" s="170"/>
      <c r="E11" s="166"/>
      <c r="F11" s="171"/>
      <c r="G11" s="172"/>
      <c r="H11" s="25" t="str">
        <f>'[3]PANEL DE CONTROL DISTRITAL'!H10</f>
        <v>Número de fichas requisitadas - Notificaciones de improcedencia de trámite</v>
      </c>
      <c r="I11" s="43">
        <v>53</v>
      </c>
      <c r="J11" s="43">
        <v>311</v>
      </c>
      <c r="K11" s="43">
        <v>303</v>
      </c>
      <c r="L11" s="43">
        <v>330</v>
      </c>
      <c r="M11" s="43">
        <v>335</v>
      </c>
      <c r="N11" s="43">
        <v>330</v>
      </c>
      <c r="O11" s="43">
        <v>361</v>
      </c>
      <c r="P11" s="43">
        <v>373</v>
      </c>
      <c r="Q11" s="43">
        <v>397</v>
      </c>
      <c r="R11" s="43">
        <v>221</v>
      </c>
      <c r="S11" s="43">
        <v>439</v>
      </c>
      <c r="T11" s="43">
        <v>440</v>
      </c>
      <c r="U11" s="43">
        <v>415</v>
      </c>
      <c r="V11" s="43">
        <v>618</v>
      </c>
      <c r="W11" s="43">
        <v>519</v>
      </c>
      <c r="X11" s="43">
        <v>417</v>
      </c>
      <c r="Y11" s="43">
        <v>503</v>
      </c>
      <c r="Z11" s="43">
        <v>343</v>
      </c>
      <c r="AA11" s="68">
        <v>556</v>
      </c>
      <c r="AB11" s="68">
        <v>867</v>
      </c>
      <c r="AC11" s="98">
        <v>1027</v>
      </c>
      <c r="AD11" s="68">
        <v>372</v>
      </c>
      <c r="AE11" s="168"/>
    </row>
    <row r="12" spans="1:43" s="45" customFormat="1" ht="8.1" customHeight="1" thickTop="1" thickBot="1">
      <c r="A12" s="167"/>
      <c r="B12" s="167"/>
      <c r="C12" s="167"/>
      <c r="D12" s="167"/>
      <c r="E12" s="167"/>
      <c r="F12" s="167"/>
      <c r="G12" s="167"/>
      <c r="H12" s="167"/>
      <c r="I12" s="167"/>
      <c r="J12" s="167"/>
      <c r="K12" s="167"/>
      <c r="L12" s="167"/>
      <c r="M12" s="167"/>
      <c r="N12" s="167"/>
      <c r="O12" s="167"/>
      <c r="P12" s="167"/>
      <c r="Q12" s="167"/>
      <c r="R12" s="167"/>
      <c r="S12" s="167"/>
      <c r="T12" s="167"/>
      <c r="U12" s="167"/>
      <c r="V12" s="167"/>
      <c r="W12" s="167"/>
      <c r="X12" s="167"/>
      <c r="Y12" s="167"/>
      <c r="Z12" s="167"/>
      <c r="AA12" s="167"/>
      <c r="AB12" s="167"/>
      <c r="AC12" s="167"/>
      <c r="AD12" s="167"/>
      <c r="AE12" s="167"/>
      <c r="AF12" s="44"/>
      <c r="AG12" s="44"/>
      <c r="AH12" s="44"/>
      <c r="AI12" s="44"/>
      <c r="AJ12" s="44"/>
      <c r="AK12" s="44"/>
      <c r="AL12" s="44"/>
      <c r="AM12" s="44"/>
      <c r="AN12" s="44"/>
      <c r="AO12" s="44"/>
      <c r="AP12" s="44"/>
      <c r="AQ12" s="44"/>
    </row>
    <row r="13" spans="1:43" s="3" customFormat="1" ht="50.1" customHeight="1" thickTop="1" thickBot="1">
      <c r="A13" s="167">
        <f>'[3]PANEL DE CONTROL DISTRITAL'!A12</f>
        <v>2</v>
      </c>
      <c r="B13" s="169" t="str">
        <f>'[3]PANEL DE CONTROL DISTRITAL'!B12</f>
        <v>TRÁMITE</v>
      </c>
      <c r="C13" s="166" t="str">
        <f>'[3]PANEL DE CONTROL DISTRITAL'!C12</f>
        <v>Operador de Equipo Tecnológico</v>
      </c>
      <c r="D13" s="170" t="str">
        <f>'[3]PANEL DE CONTROL DISTRITAL'!D12</f>
        <v>Trámites exitosos efectivos=</v>
      </c>
      <c r="E13" s="166" t="str">
        <f>'[3]PANEL DE CONTROL DISTRITAL'!E12</f>
        <v>(Número de trámites exitosos / Número de trámites aplicados) x 100</v>
      </c>
      <c r="F13" s="171" t="str">
        <f>'[3]PANEL DE CONTROL DISTRITAL'!F12</f>
        <v>Semanal (remesa)</v>
      </c>
      <c r="G13" s="172">
        <f>'[3]PANEL DE CONTROL DISTRITAL'!G12</f>
        <v>0.9</v>
      </c>
      <c r="H13" s="25" t="str">
        <f>'[3]PANEL DE CONTROL DISTRITAL'!H12</f>
        <v>Número de trámites exitosos</v>
      </c>
      <c r="I13" s="23">
        <v>52</v>
      </c>
      <c r="J13" s="23">
        <v>311</v>
      </c>
      <c r="K13" s="23">
        <v>301</v>
      </c>
      <c r="L13" s="23">
        <v>327</v>
      </c>
      <c r="M13" s="23">
        <v>334</v>
      </c>
      <c r="N13" s="23">
        <v>329</v>
      </c>
      <c r="O13" s="23">
        <v>360</v>
      </c>
      <c r="P13" s="23">
        <v>373</v>
      </c>
      <c r="Q13" s="23">
        <v>396</v>
      </c>
      <c r="R13" s="23">
        <v>221</v>
      </c>
      <c r="S13" s="23">
        <v>437</v>
      </c>
      <c r="T13" s="23">
        <v>438</v>
      </c>
      <c r="U13" s="23">
        <v>414</v>
      </c>
      <c r="V13" s="23">
        <v>615</v>
      </c>
      <c r="W13" s="23">
        <v>518</v>
      </c>
      <c r="X13" s="23">
        <v>415</v>
      </c>
      <c r="Y13" s="23">
        <v>503</v>
      </c>
      <c r="Z13" s="23">
        <v>343</v>
      </c>
      <c r="AA13" s="64">
        <v>555</v>
      </c>
      <c r="AB13" s="64">
        <v>863</v>
      </c>
      <c r="AC13" s="64">
        <v>1021</v>
      </c>
      <c r="AD13" s="64">
        <v>369</v>
      </c>
      <c r="AE13" s="168">
        <f>IFERROR(SUM(I13:AD13)/SUM(I14:AD14),0)</f>
        <v>0.99632738719832115</v>
      </c>
    </row>
    <row r="14" spans="1:43" s="3" customFormat="1" ht="50.1" customHeight="1" thickTop="1" thickBot="1">
      <c r="A14" s="167"/>
      <c r="B14" s="169"/>
      <c r="C14" s="166"/>
      <c r="D14" s="170"/>
      <c r="E14" s="166"/>
      <c r="F14" s="171"/>
      <c r="G14" s="172"/>
      <c r="H14" s="25" t="str">
        <f>'[3]PANEL DE CONTROL DISTRITAL'!H13</f>
        <v>Número de trámites aplicados</v>
      </c>
      <c r="I14" s="43">
        <v>53</v>
      </c>
      <c r="J14" s="43">
        <v>311</v>
      </c>
      <c r="K14" s="43">
        <v>303</v>
      </c>
      <c r="L14" s="43">
        <v>330</v>
      </c>
      <c r="M14" s="43">
        <v>335</v>
      </c>
      <c r="N14" s="43">
        <v>330</v>
      </c>
      <c r="O14" s="43">
        <v>361</v>
      </c>
      <c r="P14" s="43">
        <v>373</v>
      </c>
      <c r="Q14" s="43">
        <v>397</v>
      </c>
      <c r="R14" s="43">
        <v>221</v>
      </c>
      <c r="S14" s="43">
        <v>439</v>
      </c>
      <c r="T14" s="43">
        <v>440</v>
      </c>
      <c r="U14" s="43">
        <v>415</v>
      </c>
      <c r="V14" s="43">
        <v>618</v>
      </c>
      <c r="W14" s="43">
        <v>519</v>
      </c>
      <c r="X14" s="43">
        <v>417</v>
      </c>
      <c r="Y14" s="43">
        <v>503</v>
      </c>
      <c r="Z14" s="43">
        <v>343</v>
      </c>
      <c r="AA14" s="68">
        <v>556</v>
      </c>
      <c r="AB14" s="68">
        <v>867</v>
      </c>
      <c r="AC14" s="98">
        <v>1027</v>
      </c>
      <c r="AD14" s="68">
        <v>372</v>
      </c>
      <c r="AE14" s="168"/>
    </row>
    <row r="15" spans="1:43" s="45" customFormat="1" ht="8.1" customHeight="1" thickTop="1" thickBot="1">
      <c r="A15" s="167"/>
      <c r="B15" s="167"/>
      <c r="C15" s="167"/>
      <c r="D15" s="167"/>
      <c r="E15" s="167"/>
      <c r="F15" s="167"/>
      <c r="G15" s="167"/>
      <c r="H15" s="167"/>
      <c r="I15" s="167"/>
      <c r="J15" s="167"/>
      <c r="K15" s="167"/>
      <c r="L15" s="167"/>
      <c r="M15" s="167"/>
      <c r="N15" s="167"/>
      <c r="O15" s="167"/>
      <c r="P15" s="167"/>
      <c r="Q15" s="167"/>
      <c r="R15" s="167"/>
      <c r="S15" s="167"/>
      <c r="T15" s="167"/>
      <c r="U15" s="167"/>
      <c r="V15" s="167"/>
      <c r="W15" s="167"/>
      <c r="X15" s="167"/>
      <c r="Y15" s="167"/>
      <c r="Z15" s="167"/>
      <c r="AA15" s="167"/>
      <c r="AB15" s="167"/>
      <c r="AC15" s="167"/>
      <c r="AD15" s="167"/>
      <c r="AE15" s="167"/>
      <c r="AF15" s="44"/>
      <c r="AG15" s="44"/>
      <c r="AH15" s="44"/>
      <c r="AI15" s="44"/>
      <c r="AJ15" s="44"/>
      <c r="AK15" s="44"/>
      <c r="AL15" s="44"/>
      <c r="AM15" s="44"/>
      <c r="AN15" s="44"/>
      <c r="AO15" s="44"/>
      <c r="AP15" s="44"/>
      <c r="AQ15" s="44"/>
    </row>
    <row r="16" spans="1:43" s="3" customFormat="1" ht="50.1" customHeight="1" thickTop="1" thickBot="1">
      <c r="A16" s="167">
        <f>'[3]PANEL DE CONTROL DISTRITAL'!A15</f>
        <v>3</v>
      </c>
      <c r="B16" s="169" t="str">
        <f>'[3]PANEL DE CONTROL DISTRITAL'!B15</f>
        <v>TRANSFERENCIA</v>
      </c>
      <c r="C16" s="166" t="str">
        <f>'[3]PANEL DE CONTROL DISTRITAL'!C15</f>
        <v>Responsable de Módulo</v>
      </c>
      <c r="D16" s="170" t="str">
        <f>'[3]PANEL DE CONTROL DISTRITAL'!D15</f>
        <v xml:space="preserve">Transacciones exitosas = </v>
      </c>
      <c r="E16" s="166" t="str">
        <f>'[3]PANEL DE CONTROL DISTRITAL'!E15</f>
        <v>(Número de Archivos de Transacción aceptados /Total de Archivos de Transacción procesados) x100</v>
      </c>
      <c r="F16" s="171" t="str">
        <f>'[3]PANEL DE CONTROL DISTRITAL'!F15</f>
        <v>Semanal (remesa)</v>
      </c>
      <c r="G16" s="172">
        <f>'[3]PANEL DE CONTROL DISTRITAL'!G15</f>
        <v>0.9</v>
      </c>
      <c r="H16" s="25" t="str">
        <f>'[3]PANEL DE CONTROL DISTRITAL'!H15</f>
        <v>Número de Archivos de Transacción aceptados</v>
      </c>
      <c r="I16" s="23">
        <v>53</v>
      </c>
      <c r="J16" s="23">
        <v>311</v>
      </c>
      <c r="K16" s="23">
        <v>303</v>
      </c>
      <c r="L16" s="23">
        <v>330</v>
      </c>
      <c r="M16" s="23">
        <v>335</v>
      </c>
      <c r="N16" s="23">
        <v>330</v>
      </c>
      <c r="O16" s="23">
        <v>361</v>
      </c>
      <c r="P16" s="23">
        <v>373</v>
      </c>
      <c r="Q16" s="23">
        <v>397</v>
      </c>
      <c r="R16" s="23">
        <v>221</v>
      </c>
      <c r="S16" s="23">
        <v>439</v>
      </c>
      <c r="T16" s="23">
        <v>440</v>
      </c>
      <c r="U16" s="23">
        <v>415</v>
      </c>
      <c r="V16" s="23">
        <v>618</v>
      </c>
      <c r="W16" s="23">
        <v>519</v>
      </c>
      <c r="X16" s="23">
        <v>417</v>
      </c>
      <c r="Y16" s="23">
        <v>503</v>
      </c>
      <c r="Z16" s="23">
        <v>343</v>
      </c>
      <c r="AA16" s="64">
        <v>556</v>
      </c>
      <c r="AB16" s="64">
        <v>867</v>
      </c>
      <c r="AC16" s="75">
        <v>1027</v>
      </c>
      <c r="AD16" s="64">
        <v>372</v>
      </c>
      <c r="AE16" s="168">
        <f>IFERROR(SUM(I16:AD16)/SUM(I17:AD17),0)</f>
        <v>1</v>
      </c>
    </row>
    <row r="17" spans="1:43" s="3" customFormat="1" ht="50.1" customHeight="1" thickTop="1" thickBot="1">
      <c r="A17" s="167"/>
      <c r="B17" s="169"/>
      <c r="C17" s="166"/>
      <c r="D17" s="170"/>
      <c r="E17" s="166"/>
      <c r="F17" s="171"/>
      <c r="G17" s="172"/>
      <c r="H17" s="25" t="str">
        <f>'[3]PANEL DE CONTROL DISTRITAL'!H16</f>
        <v>Total de Archivos de Transacción procesados</v>
      </c>
      <c r="I17" s="43">
        <v>53</v>
      </c>
      <c r="J17" s="43">
        <v>311</v>
      </c>
      <c r="K17" s="43">
        <v>303</v>
      </c>
      <c r="L17" s="43">
        <v>330</v>
      </c>
      <c r="M17" s="43">
        <v>335</v>
      </c>
      <c r="N17" s="43">
        <v>330</v>
      </c>
      <c r="O17" s="43">
        <v>361</v>
      </c>
      <c r="P17" s="43">
        <v>373</v>
      </c>
      <c r="Q17" s="43">
        <v>397</v>
      </c>
      <c r="R17" s="43">
        <v>221</v>
      </c>
      <c r="S17" s="43">
        <v>439</v>
      </c>
      <c r="T17" s="43">
        <v>440</v>
      </c>
      <c r="U17" s="43">
        <v>415</v>
      </c>
      <c r="V17" s="43">
        <v>618</v>
      </c>
      <c r="W17" s="43">
        <v>519</v>
      </c>
      <c r="X17" s="43">
        <v>417</v>
      </c>
      <c r="Y17" s="43">
        <v>503</v>
      </c>
      <c r="Z17" s="43">
        <v>343</v>
      </c>
      <c r="AA17" s="68">
        <v>556</v>
      </c>
      <c r="AB17" s="68">
        <v>867</v>
      </c>
      <c r="AC17" s="98">
        <v>1027</v>
      </c>
      <c r="AD17" s="68">
        <v>372</v>
      </c>
      <c r="AE17" s="168"/>
    </row>
    <row r="18" spans="1:43" s="45" customFormat="1" ht="8.1" customHeight="1" thickTop="1" thickBot="1">
      <c r="A18" s="167"/>
      <c r="B18" s="167"/>
      <c r="C18" s="167"/>
      <c r="D18" s="167"/>
      <c r="E18" s="167"/>
      <c r="F18" s="167"/>
      <c r="G18" s="167"/>
      <c r="H18" s="167"/>
      <c r="I18" s="167"/>
      <c r="J18" s="167"/>
      <c r="K18" s="167"/>
      <c r="L18" s="167"/>
      <c r="M18" s="167"/>
      <c r="N18" s="167"/>
      <c r="O18" s="167"/>
      <c r="P18" s="167"/>
      <c r="Q18" s="167"/>
      <c r="R18" s="167"/>
      <c r="S18" s="167"/>
      <c r="T18" s="167"/>
      <c r="U18" s="167"/>
      <c r="V18" s="167"/>
      <c r="W18" s="167"/>
      <c r="X18" s="167"/>
      <c r="Y18" s="167"/>
      <c r="Z18" s="167"/>
      <c r="AA18" s="167"/>
      <c r="AB18" s="167"/>
      <c r="AC18" s="167"/>
      <c r="AD18" s="167"/>
      <c r="AE18" s="167"/>
      <c r="AF18" s="44"/>
      <c r="AG18" s="44"/>
      <c r="AH18" s="44"/>
      <c r="AI18" s="44"/>
      <c r="AJ18" s="44"/>
      <c r="AK18" s="44"/>
      <c r="AL18" s="44"/>
      <c r="AM18" s="44"/>
      <c r="AN18" s="44"/>
      <c r="AO18" s="44"/>
      <c r="AP18" s="44"/>
      <c r="AQ18" s="44"/>
    </row>
    <row r="19" spans="1:43" s="3" customFormat="1" ht="50.1" customHeight="1" thickTop="1" thickBot="1">
      <c r="A19" s="167">
        <f>'[3]PANEL DE CONTROL DISTRITAL'!A18</f>
        <v>4</v>
      </c>
      <c r="B19" s="169" t="str">
        <f>'[3]PANEL DE CONTROL DISTRITAL'!B18</f>
        <v>CONCILIACIÓN</v>
      </c>
      <c r="C19" s="166" t="str">
        <f>'[3]PANEL DE CONTROL DISTRITAL'!C18</f>
        <v>Responsable de Módulo</v>
      </c>
      <c r="D19" s="170" t="str">
        <f>'[3]PANEL DE CONTROL DISTRITAL'!D18</f>
        <v xml:space="preserve">Credenciales disponibles para entrega = </v>
      </c>
      <c r="E19" s="166" t="str">
        <f>'[3]PANEL DE CONTROL DISTRITAL'!E18</f>
        <v>((Credenciales recibidas - Credenciales inconsistentes) / Credenciales recibidas) x 100</v>
      </c>
      <c r="F19" s="171" t="str">
        <f>'[3]PANEL DE CONTROL DISTRITAL'!F18</f>
        <v>Semanal (remesa)</v>
      </c>
      <c r="G19" s="172">
        <f>'[3]PANEL DE CONTROL DISTRITAL'!G18</f>
        <v>0.9</v>
      </c>
      <c r="H19" s="25" t="str">
        <f>'[3]PANEL DE CONTROL DISTRITAL'!H18</f>
        <v xml:space="preserve">Credenciales Recibidas - Credenciales inconsistentes </v>
      </c>
      <c r="I19" s="23">
        <v>0</v>
      </c>
      <c r="J19" s="23">
        <v>357</v>
      </c>
      <c r="K19" s="23">
        <v>215</v>
      </c>
      <c r="L19" s="23">
        <v>402</v>
      </c>
      <c r="M19" s="23">
        <v>336</v>
      </c>
      <c r="N19" s="23">
        <v>333</v>
      </c>
      <c r="O19" s="23">
        <v>329</v>
      </c>
      <c r="P19" s="23">
        <v>381</v>
      </c>
      <c r="Q19" s="23">
        <v>395</v>
      </c>
      <c r="R19" s="23">
        <v>295</v>
      </c>
      <c r="S19" s="23">
        <v>327</v>
      </c>
      <c r="T19" s="23">
        <v>433</v>
      </c>
      <c r="U19" s="23">
        <v>281</v>
      </c>
      <c r="V19" s="23">
        <v>550</v>
      </c>
      <c r="W19" s="23">
        <v>603</v>
      </c>
      <c r="X19" s="23">
        <v>527</v>
      </c>
      <c r="Y19" s="23">
        <v>407</v>
      </c>
      <c r="Z19" s="23">
        <v>119</v>
      </c>
      <c r="AA19" s="64">
        <v>317</v>
      </c>
      <c r="AB19" s="64">
        <v>932</v>
      </c>
      <c r="AC19" s="64">
        <v>694</v>
      </c>
      <c r="AD19" s="64">
        <v>131</v>
      </c>
      <c r="AE19" s="168">
        <f>IFERROR(SUM(I19:AD19)/SUM(I20:AD20),0)</f>
        <v>1</v>
      </c>
    </row>
    <row r="20" spans="1:43" s="3" customFormat="1" ht="50.1" customHeight="1" thickTop="1" thickBot="1">
      <c r="A20" s="167"/>
      <c r="B20" s="169"/>
      <c r="C20" s="166"/>
      <c r="D20" s="170"/>
      <c r="E20" s="166"/>
      <c r="F20" s="171"/>
      <c r="G20" s="172"/>
      <c r="H20" s="25" t="str">
        <f>'[3]PANEL DE CONTROL DISTRITAL'!H19</f>
        <v>Credenciales recibidas</v>
      </c>
      <c r="I20" s="43">
        <v>0</v>
      </c>
      <c r="J20" s="43">
        <v>357</v>
      </c>
      <c r="K20" s="43">
        <v>215</v>
      </c>
      <c r="L20" s="43">
        <v>402</v>
      </c>
      <c r="M20" s="43">
        <v>336</v>
      </c>
      <c r="N20" s="43">
        <v>333</v>
      </c>
      <c r="O20" s="43">
        <v>329</v>
      </c>
      <c r="P20" s="43">
        <v>381</v>
      </c>
      <c r="Q20" s="43">
        <v>395</v>
      </c>
      <c r="R20" s="43">
        <v>295</v>
      </c>
      <c r="S20" s="43">
        <v>327</v>
      </c>
      <c r="T20" s="43">
        <v>433</v>
      </c>
      <c r="U20" s="43">
        <v>281</v>
      </c>
      <c r="V20" s="43">
        <v>550</v>
      </c>
      <c r="W20" s="43">
        <v>603</v>
      </c>
      <c r="X20" s="43">
        <v>527</v>
      </c>
      <c r="Y20" s="43">
        <v>407</v>
      </c>
      <c r="Z20" s="43">
        <v>119</v>
      </c>
      <c r="AA20" s="68">
        <v>317</v>
      </c>
      <c r="AB20" s="68">
        <v>932</v>
      </c>
      <c r="AC20" s="68">
        <v>694</v>
      </c>
      <c r="AD20" s="68">
        <v>131</v>
      </c>
      <c r="AE20" s="168"/>
    </row>
    <row r="21" spans="1:43" s="45" customFormat="1" ht="7.5" customHeight="1" thickTop="1" thickBot="1">
      <c r="A21" s="46"/>
      <c r="B21" s="47"/>
      <c r="C21" s="48"/>
      <c r="D21" s="49"/>
      <c r="E21" s="48"/>
      <c r="F21" s="50"/>
      <c r="G21" s="51"/>
      <c r="H21" s="52"/>
      <c r="I21" s="53"/>
      <c r="J21" s="53"/>
      <c r="K21" s="53"/>
      <c r="L21" s="53"/>
      <c r="M21" s="53"/>
      <c r="N21" s="53"/>
      <c r="O21" s="53"/>
      <c r="P21" s="53"/>
      <c r="Q21" s="53"/>
      <c r="R21" s="53"/>
      <c r="S21" s="53"/>
      <c r="T21" s="53"/>
      <c r="U21" s="53"/>
      <c r="V21" s="53"/>
      <c r="W21" s="53"/>
      <c r="X21" s="53"/>
      <c r="Y21" s="53"/>
      <c r="Z21" s="53"/>
      <c r="AA21" s="53"/>
      <c r="AB21" s="53"/>
      <c r="AC21" s="53"/>
      <c r="AD21" s="53"/>
      <c r="AE21" s="54"/>
      <c r="AF21" s="44"/>
      <c r="AG21" s="44"/>
      <c r="AH21" s="44"/>
      <c r="AI21" s="44"/>
      <c r="AJ21" s="44"/>
      <c r="AK21" s="44"/>
      <c r="AL21" s="44"/>
      <c r="AM21" s="44"/>
      <c r="AN21" s="44"/>
      <c r="AO21" s="44"/>
      <c r="AP21" s="44"/>
      <c r="AQ21" s="44"/>
    </row>
    <row r="22" spans="1:43" s="3" customFormat="1" ht="50.1" customHeight="1" thickTop="1" thickBot="1">
      <c r="A22" s="167">
        <f>'[3]PANEL DE CONTROL DISTRITAL'!A21</f>
        <v>5</v>
      </c>
      <c r="B22" s="169" t="str">
        <f>'[3]PANEL DE CONTROL DISTRITAL'!B21</f>
        <v>CONCILIACIÓN</v>
      </c>
      <c r="C22" s="166" t="str">
        <f>'[3]PANEL DE CONTROL DISTRITAL'!C21</f>
        <v>Responsable de Módulo</v>
      </c>
      <c r="D22" s="170" t="str">
        <f>'[3]PANEL DE CONTROL DISTRITAL'!D21</f>
        <v xml:space="preserve">Credenciales disponibles para entrega = </v>
      </c>
      <c r="E22" s="166" t="str">
        <f>'[3]PANEL DE CONTROL DISTRITAL'!E21</f>
        <v>(Credenciales en resguardo / Credenciales totales en SIIRFE disponibles para entrega) x 100</v>
      </c>
      <c r="F22" s="171" t="str">
        <f>'[3]PANEL DE CONTROL DISTRITAL'!F21</f>
        <v>Semanal (remesa)</v>
      </c>
      <c r="G22" s="172">
        <f>'[3]PANEL DE CONTROL DISTRITAL'!G21</f>
        <v>1</v>
      </c>
      <c r="H22" s="25" t="str">
        <f>'[3]PANEL DE CONTROL DISTRITAL'!H21</f>
        <v>Credenciales en resguardo</v>
      </c>
      <c r="I22" s="23">
        <v>525</v>
      </c>
      <c r="J22" s="23">
        <v>602</v>
      </c>
      <c r="K22" s="23">
        <v>540</v>
      </c>
      <c r="L22" s="23">
        <v>632</v>
      </c>
      <c r="M22" s="23">
        <v>655</v>
      </c>
      <c r="N22" s="23">
        <v>687</v>
      </c>
      <c r="O22" s="23">
        <v>650</v>
      </c>
      <c r="P22" s="23">
        <v>716</v>
      </c>
      <c r="Q22" s="23">
        <v>741</v>
      </c>
      <c r="R22" s="23">
        <v>723</v>
      </c>
      <c r="S22" s="23">
        <v>600</v>
      </c>
      <c r="T22" s="23">
        <v>711</v>
      </c>
      <c r="U22" s="23">
        <v>592</v>
      </c>
      <c r="V22" s="23">
        <v>739</v>
      </c>
      <c r="W22" s="23">
        <v>815</v>
      </c>
      <c r="X22" s="23">
        <v>794</v>
      </c>
      <c r="Y22" s="23">
        <v>726</v>
      </c>
      <c r="Z22" s="23">
        <v>408</v>
      </c>
      <c r="AA22" s="64">
        <v>297</v>
      </c>
      <c r="AB22" s="64">
        <v>430</v>
      </c>
      <c r="AC22" s="64">
        <v>775</v>
      </c>
      <c r="AD22" s="64">
        <v>33</v>
      </c>
      <c r="AE22" s="168">
        <f>IFERROR(SUM(I22:AD22)/SUM(I23:AD23),0)</f>
        <v>1</v>
      </c>
    </row>
    <row r="23" spans="1:43" s="3" customFormat="1" ht="50.1" customHeight="1" thickTop="1" thickBot="1">
      <c r="A23" s="167"/>
      <c r="B23" s="169"/>
      <c r="C23" s="166"/>
      <c r="D23" s="170"/>
      <c r="E23" s="166"/>
      <c r="F23" s="171"/>
      <c r="G23" s="172"/>
      <c r="H23" s="25" t="str">
        <f>'[3]PANEL DE CONTROL DISTRITAL'!H22</f>
        <v>Credenciales totales en SIIRFE disponibles para entrega</v>
      </c>
      <c r="I23" s="43">
        <v>525</v>
      </c>
      <c r="J23" s="43">
        <v>602</v>
      </c>
      <c r="K23" s="43">
        <v>540</v>
      </c>
      <c r="L23" s="43">
        <v>632</v>
      </c>
      <c r="M23" s="43">
        <v>655</v>
      </c>
      <c r="N23" s="43">
        <v>687</v>
      </c>
      <c r="O23" s="43">
        <v>650</v>
      </c>
      <c r="P23" s="43">
        <v>716</v>
      </c>
      <c r="Q23" s="43">
        <v>741</v>
      </c>
      <c r="R23" s="43">
        <v>723</v>
      </c>
      <c r="S23" s="43">
        <v>600</v>
      </c>
      <c r="T23" s="43">
        <v>711</v>
      </c>
      <c r="U23" s="43">
        <v>592</v>
      </c>
      <c r="V23" s="43">
        <v>739</v>
      </c>
      <c r="W23" s="43">
        <v>815</v>
      </c>
      <c r="X23" s="43">
        <v>794</v>
      </c>
      <c r="Y23" s="43">
        <v>726</v>
      </c>
      <c r="Z23" s="43">
        <v>408</v>
      </c>
      <c r="AA23" s="68">
        <v>297</v>
      </c>
      <c r="AB23" s="68">
        <v>430</v>
      </c>
      <c r="AC23" s="68">
        <v>775</v>
      </c>
      <c r="AD23" s="68">
        <v>33</v>
      </c>
      <c r="AE23" s="168"/>
    </row>
    <row r="24" spans="1:43" s="4" customFormat="1" ht="7.5" customHeight="1" thickTop="1" thickBot="1">
      <c r="A24" s="195"/>
      <c r="B24" s="196"/>
      <c r="C24" s="196"/>
      <c r="D24" s="196"/>
      <c r="E24" s="196"/>
      <c r="F24" s="196"/>
      <c r="G24" s="196"/>
      <c r="H24" s="196"/>
      <c r="I24" s="196"/>
      <c r="J24" s="196"/>
      <c r="K24" s="196"/>
      <c r="L24" s="196"/>
      <c r="M24" s="196"/>
      <c r="N24" s="196"/>
      <c r="O24" s="196"/>
      <c r="P24" s="196"/>
      <c r="Q24" s="196"/>
      <c r="R24" s="196"/>
      <c r="S24" s="196"/>
      <c r="T24" s="196"/>
      <c r="U24" s="196"/>
      <c r="V24" s="196"/>
      <c r="W24" s="196"/>
      <c r="X24" s="196"/>
      <c r="Y24" s="196"/>
      <c r="Z24" s="196"/>
      <c r="AA24" s="196"/>
      <c r="AB24" s="196"/>
      <c r="AC24" s="196"/>
      <c r="AD24" s="196"/>
      <c r="AE24" s="197"/>
    </row>
    <row r="25" spans="1:43" ht="50.1" customHeight="1" thickTop="1" thickBot="1">
      <c r="A25" s="167">
        <f>'[3]PANEL DE CONTROL DISTRITAL'!A24</f>
        <v>6</v>
      </c>
      <c r="B25" s="169" t="str">
        <f>'[3]PANEL DE CONTROL DISTRITAL'!B24</f>
        <v>ENTREGA</v>
      </c>
      <c r="C25" s="166" t="str">
        <f>'[3]PANEL DE CONTROL DISTRITAL'!C24</f>
        <v>Operador de Equipo Tecnológico</v>
      </c>
      <c r="D25" s="170" t="str">
        <f>'[3]PANEL DE CONTROL DISTRITAL'!D24</f>
        <v xml:space="preserve">Efectividad de entrega de CPV en MAC = </v>
      </c>
      <c r="E25" s="166" t="str">
        <f>'[3]PANEL DE CONTROL DISTRITAL'!E24</f>
        <v>(Total de credenciales entregadas / Total de credenciales solicitadas) x 100</v>
      </c>
      <c r="F25" s="171" t="str">
        <f>'[3]PANEL DE CONTROL DISTRITAL'!F24</f>
        <v>Semanal (remesa)</v>
      </c>
      <c r="G25" s="172">
        <f>'[3]PANEL DE CONTROL DISTRITAL'!G24</f>
        <v>0.9</v>
      </c>
      <c r="H25" s="25" t="str">
        <f>'[3]PANEL DE CONTROL DISTRITAL'!H24</f>
        <v xml:space="preserve">Total de credenciales entregadas </v>
      </c>
      <c r="I25" s="23">
        <v>61</v>
      </c>
      <c r="J25" s="23">
        <v>262</v>
      </c>
      <c r="K25" s="23">
        <v>270</v>
      </c>
      <c r="L25" s="23">
        <v>310</v>
      </c>
      <c r="M25" s="23">
        <v>304</v>
      </c>
      <c r="N25" s="23">
        <v>299</v>
      </c>
      <c r="O25" s="23">
        <v>366</v>
      </c>
      <c r="P25" s="23">
        <v>315</v>
      </c>
      <c r="Q25" s="23">
        <v>370</v>
      </c>
      <c r="R25" s="23">
        <v>313</v>
      </c>
      <c r="S25" s="23">
        <v>446</v>
      </c>
      <c r="T25" s="23">
        <v>322</v>
      </c>
      <c r="U25" s="23">
        <v>400</v>
      </c>
      <c r="V25" s="23">
        <v>403</v>
      </c>
      <c r="W25" s="23">
        <v>523</v>
      </c>
      <c r="X25" s="23">
        <v>548</v>
      </c>
      <c r="Y25" s="23">
        <v>475</v>
      </c>
      <c r="Z25" s="23">
        <v>437</v>
      </c>
      <c r="AA25" s="64">
        <v>297</v>
      </c>
      <c r="AB25" s="64">
        <v>430</v>
      </c>
      <c r="AC25" s="64">
        <v>775</v>
      </c>
      <c r="AD25" s="64">
        <v>33</v>
      </c>
      <c r="AE25" s="168">
        <f>IFERROR(SUM(I25:AD25)/SUM(I26:AD26),0)</f>
        <v>1</v>
      </c>
    </row>
    <row r="26" spans="1:43" ht="50.1" customHeight="1" thickTop="1" thickBot="1">
      <c r="A26" s="167"/>
      <c r="B26" s="169"/>
      <c r="C26" s="166"/>
      <c r="D26" s="170"/>
      <c r="E26" s="166"/>
      <c r="F26" s="171"/>
      <c r="G26" s="172"/>
      <c r="H26" s="25" t="str">
        <f>'[3]PANEL DE CONTROL DISTRITAL'!H25</f>
        <v xml:space="preserve"> Total de credenciales solicitadas</v>
      </c>
      <c r="I26" s="43">
        <v>61</v>
      </c>
      <c r="J26" s="43">
        <v>262</v>
      </c>
      <c r="K26" s="43">
        <v>270</v>
      </c>
      <c r="L26" s="43">
        <v>310</v>
      </c>
      <c r="M26" s="43">
        <v>304</v>
      </c>
      <c r="N26" s="43">
        <v>299</v>
      </c>
      <c r="O26" s="43">
        <v>366</v>
      </c>
      <c r="P26" s="43">
        <v>315</v>
      </c>
      <c r="Q26" s="43">
        <v>370</v>
      </c>
      <c r="R26" s="43">
        <v>313</v>
      </c>
      <c r="S26" s="43">
        <v>446</v>
      </c>
      <c r="T26" s="43">
        <v>322</v>
      </c>
      <c r="U26" s="43">
        <v>400</v>
      </c>
      <c r="V26" s="43">
        <v>403</v>
      </c>
      <c r="W26" s="43">
        <v>523</v>
      </c>
      <c r="X26" s="43">
        <v>548</v>
      </c>
      <c r="Y26" s="43">
        <v>475</v>
      </c>
      <c r="Z26" s="43">
        <v>437</v>
      </c>
      <c r="AA26" s="68">
        <v>297</v>
      </c>
      <c r="AB26" s="68">
        <v>430</v>
      </c>
      <c r="AC26" s="68">
        <v>775</v>
      </c>
      <c r="AD26" s="68">
        <v>33</v>
      </c>
      <c r="AE26" s="168"/>
    </row>
    <row r="27" spans="1:43" ht="15.75" customHeight="1" thickTop="1">
      <c r="B27" s="1" t="s">
        <v>116</v>
      </c>
      <c r="H27" s="55"/>
      <c r="I27" s="56"/>
      <c r="J27" s="56"/>
      <c r="K27" s="56"/>
      <c r="L27" s="56"/>
      <c r="M27" s="56"/>
      <c r="N27" s="56"/>
      <c r="O27" s="56"/>
      <c r="P27" s="56"/>
      <c r="Q27" s="56"/>
      <c r="R27" s="56"/>
      <c r="S27" s="56"/>
      <c r="T27" s="56"/>
      <c r="U27" s="56"/>
      <c r="V27" s="56"/>
      <c r="W27" s="56"/>
      <c r="X27" s="56"/>
      <c r="Y27" s="56"/>
      <c r="Z27" s="56"/>
      <c r="AA27" s="56"/>
      <c r="AB27" s="56"/>
      <c r="AC27" s="56"/>
      <c r="AD27" s="56"/>
      <c r="AE27" s="12"/>
    </row>
    <row r="28" spans="1:43" ht="15.75" customHeight="1">
      <c r="H28" s="57"/>
    </row>
    <row r="29" spans="1:43" ht="15.75" customHeight="1">
      <c r="H29" s="57"/>
      <c r="I29" s="179" t="s">
        <v>117</v>
      </c>
      <c r="J29" s="179"/>
      <c r="K29" s="179"/>
      <c r="L29" s="179"/>
    </row>
    <row r="30" spans="1:43" ht="15.75" customHeight="1">
      <c r="H30" s="57"/>
      <c r="I30" s="26"/>
      <c r="J30" s="27" t="s">
        <v>118</v>
      </c>
      <c r="K30" s="27"/>
      <c r="L30" s="27"/>
    </row>
    <row r="31" spans="1:43" ht="39" customHeight="1">
      <c r="H31" s="57"/>
      <c r="I31" s="28"/>
      <c r="J31" s="27" t="s">
        <v>119</v>
      </c>
      <c r="K31" s="27"/>
      <c r="L31" s="27"/>
    </row>
    <row r="32" spans="1:43" ht="30" customHeight="1">
      <c r="H32" s="57"/>
      <c r="I32" s="29"/>
      <c r="J32" s="27" t="s">
        <v>120</v>
      </c>
      <c r="K32" s="27"/>
      <c r="L32" s="27"/>
    </row>
    <row r="33" spans="2:13" ht="30" customHeight="1">
      <c r="H33" s="57"/>
      <c r="I33" s="27"/>
      <c r="J33" s="27"/>
      <c r="K33" s="27"/>
      <c r="L33" s="27"/>
    </row>
    <row r="34" spans="2:13" ht="30" customHeight="1">
      <c r="B34" s="180" t="s">
        <v>121</v>
      </c>
      <c r="C34" s="180"/>
      <c r="D34" s="180"/>
      <c r="E34" s="180"/>
      <c r="F34" s="180"/>
      <c r="G34" s="180"/>
      <c r="H34" s="180"/>
      <c r="I34" s="180"/>
      <c r="J34" s="180"/>
      <c r="K34" s="180"/>
      <c r="L34" s="180"/>
      <c r="M34" s="181"/>
    </row>
    <row r="35" spans="2:13" ht="30" customHeight="1">
      <c r="B35" s="182" t="s">
        <v>122</v>
      </c>
      <c r="C35" s="182"/>
      <c r="D35" s="182"/>
      <c r="E35" s="182"/>
      <c r="F35" s="182"/>
      <c r="G35" s="183"/>
      <c r="H35" s="184" t="s">
        <v>123</v>
      </c>
      <c r="I35" s="182"/>
      <c r="J35" s="182"/>
      <c r="K35" s="182"/>
      <c r="L35" s="182"/>
      <c r="M35" s="183"/>
    </row>
    <row r="36" spans="2:13" ht="30" customHeight="1">
      <c r="B36" s="173"/>
      <c r="C36" s="174"/>
      <c r="D36" s="174"/>
      <c r="E36" s="174"/>
      <c r="F36" s="174"/>
      <c r="G36" s="175"/>
      <c r="H36" s="173"/>
      <c r="I36" s="174"/>
      <c r="J36" s="174"/>
      <c r="K36" s="174"/>
      <c r="L36" s="174"/>
      <c r="M36" s="175"/>
    </row>
    <row r="37" spans="2:13" ht="30" customHeight="1">
      <c r="B37" s="176"/>
      <c r="C37" s="177"/>
      <c r="D37" s="177"/>
      <c r="E37" s="177"/>
      <c r="F37" s="177"/>
      <c r="G37" s="178"/>
      <c r="H37" s="176"/>
      <c r="I37" s="177"/>
      <c r="J37" s="177"/>
      <c r="K37" s="177"/>
      <c r="L37" s="177"/>
      <c r="M37" s="178"/>
    </row>
    <row r="38" spans="2:13" ht="35.1" customHeight="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1">
    <mergeCell ref="AE25:AE26"/>
    <mergeCell ref="I29:L29"/>
    <mergeCell ref="B34:M34"/>
    <mergeCell ref="B35:G35"/>
    <mergeCell ref="H35:M35"/>
    <mergeCell ref="B36:G37"/>
    <mergeCell ref="H36:M37"/>
    <mergeCell ref="G22:G23"/>
    <mergeCell ref="AE22:AE23"/>
    <mergeCell ref="A24:AE24"/>
    <mergeCell ref="A25:A26"/>
    <mergeCell ref="B25:B26"/>
    <mergeCell ref="C25:C26"/>
    <mergeCell ref="D25:D26"/>
    <mergeCell ref="E25:E26"/>
    <mergeCell ref="F25:F26"/>
    <mergeCell ref="G25:G26"/>
    <mergeCell ref="A22:A23"/>
    <mergeCell ref="B22:B23"/>
    <mergeCell ref="C22:C23"/>
    <mergeCell ref="D22:D23"/>
    <mergeCell ref="E22:E23"/>
    <mergeCell ref="F22:F23"/>
    <mergeCell ref="A18:AE18"/>
    <mergeCell ref="A19:A20"/>
    <mergeCell ref="B19:B20"/>
    <mergeCell ref="C19:C20"/>
    <mergeCell ref="D19:D20"/>
    <mergeCell ref="E19:E20"/>
    <mergeCell ref="F19:F20"/>
    <mergeCell ref="G19:G20"/>
    <mergeCell ref="AE19:AE20"/>
    <mergeCell ref="A15:AE15"/>
    <mergeCell ref="A16:A17"/>
    <mergeCell ref="B16:B17"/>
    <mergeCell ref="C16:C17"/>
    <mergeCell ref="D16:D17"/>
    <mergeCell ref="E16:E17"/>
    <mergeCell ref="F16:F17"/>
    <mergeCell ref="G16:G17"/>
    <mergeCell ref="AE16:AE17"/>
    <mergeCell ref="A10:A11"/>
    <mergeCell ref="B10:B11"/>
    <mergeCell ref="C10:C11"/>
    <mergeCell ref="D10:D11"/>
    <mergeCell ref="E10:E11"/>
    <mergeCell ref="A12:AE12"/>
    <mergeCell ref="A13:A14"/>
    <mergeCell ref="B13:B14"/>
    <mergeCell ref="C13:C14"/>
    <mergeCell ref="D13:D14"/>
    <mergeCell ref="E13:E14"/>
    <mergeCell ref="F13:F14"/>
    <mergeCell ref="G13:G14"/>
    <mergeCell ref="AE13:AE14"/>
    <mergeCell ref="AE10:AE11"/>
    <mergeCell ref="F10:F11"/>
    <mergeCell ref="AE6:AE9"/>
    <mergeCell ref="B7:D7"/>
    <mergeCell ref="A1:AE1"/>
    <mergeCell ref="F2:G2"/>
    <mergeCell ref="A4:AE4"/>
    <mergeCell ref="A5:AE5"/>
    <mergeCell ref="E7:H7"/>
    <mergeCell ref="I7:X7"/>
    <mergeCell ref="B8:X8"/>
    <mergeCell ref="A6:A9"/>
    <mergeCell ref="B6:H6"/>
    <mergeCell ref="I6:X6"/>
    <mergeCell ref="X2:AE2"/>
    <mergeCell ref="G10:G11"/>
  </mergeCells>
  <conditionalFormatting sqref="I21:AD21">
    <cfRule type="colorScale" priority="18">
      <colorScale>
        <cfvo type="min"/>
        <cfvo type="percentile" val="50"/>
        <cfvo type="max"/>
        <color rgb="FFE98BD7"/>
        <color rgb="FFD5007F"/>
        <color rgb="FF950054"/>
      </colorScale>
    </cfRule>
  </conditionalFormatting>
  <conditionalFormatting sqref="AE10">
    <cfRule type="cellIs" dxfId="901" priority="15" operator="greaterThan">
      <formula>95%</formula>
    </cfRule>
    <cfRule type="cellIs" dxfId="900" priority="16" operator="greaterThanOrEqual">
      <formula>90%</formula>
    </cfRule>
    <cfRule type="cellIs" dxfId="899" priority="17" operator="lessThan">
      <formula>89.99%</formula>
    </cfRule>
  </conditionalFormatting>
  <conditionalFormatting sqref="AE13">
    <cfRule type="cellIs" dxfId="898" priority="12" operator="greaterThan">
      <formula>95%</formula>
    </cfRule>
    <cfRule type="cellIs" dxfId="897" priority="13" operator="greaterThanOrEqual">
      <formula>90%</formula>
    </cfRule>
    <cfRule type="cellIs" dxfId="896" priority="14" operator="lessThan">
      <formula>89.99%</formula>
    </cfRule>
  </conditionalFormatting>
  <conditionalFormatting sqref="AE16">
    <cfRule type="cellIs" dxfId="895" priority="9" operator="greaterThan">
      <formula>95%</formula>
    </cfRule>
    <cfRule type="cellIs" dxfId="894" priority="10" operator="greaterThanOrEqual">
      <formula>90%</formula>
    </cfRule>
    <cfRule type="cellIs" dxfId="893" priority="11" operator="lessThan">
      <formula>89.99%</formula>
    </cfRule>
  </conditionalFormatting>
  <conditionalFormatting sqref="AE19">
    <cfRule type="cellIs" dxfId="892" priority="6" operator="greaterThan">
      <formula>95%</formula>
    </cfRule>
    <cfRule type="cellIs" dxfId="891" priority="7" operator="greaterThanOrEqual">
      <formula>90%</formula>
    </cfRule>
    <cfRule type="cellIs" dxfId="890" priority="8" operator="lessThan">
      <formula>89.99%</formula>
    </cfRule>
  </conditionalFormatting>
  <conditionalFormatting sqref="AE22">
    <cfRule type="cellIs" dxfId="889" priority="1" operator="greaterThanOrEqual">
      <formula>100%</formula>
    </cfRule>
    <cfRule type="cellIs" dxfId="888" priority="2" operator="lessThan">
      <formula>99.99%</formula>
    </cfRule>
  </conditionalFormatting>
  <conditionalFormatting sqref="AE25">
    <cfRule type="cellIs" dxfId="887" priority="3" operator="greaterThan">
      <formula>95%</formula>
    </cfRule>
    <cfRule type="cellIs" dxfId="886" priority="4" operator="greaterThanOrEqual">
      <formula>90%</formula>
    </cfRule>
    <cfRule type="cellIs" dxfId="885" priority="5" operator="lessThan">
      <formula>89.99%</formula>
    </cfRule>
  </conditionalFormatting>
  <dataValidations count="1">
    <dataValidation showDropDown="1" showInputMessage="1" showErrorMessage="1" sqref="C21 G19:G23 G10:G11 G16:G17 G13:G14 G25:G26" xr:uid="{7F210692-AEFE-4EF6-9618-79C88EA1FC1C}"/>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C610FF-7CB2-4B5C-BBE2-995258E5A471}">
  <sheetPr>
    <tabColor rgb="FFB8006E"/>
  </sheetPr>
  <dimension ref="A1:AQ48"/>
  <sheetViews>
    <sheetView showGridLines="0" topLeftCell="U19" zoomScale="85" zoomScaleNormal="85" workbookViewId="0">
      <selection activeCell="AE25" sqref="AE25:AE26"/>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0" width="10.7109375" style="1" customWidth="1"/>
    <col min="31" max="31" width="22.7109375" style="1" customWidth="1"/>
    <col min="32" max="16384" width="11.42578125" style="1"/>
  </cols>
  <sheetData>
    <row r="1" spans="1:43" ht="40.5" customHeight="1">
      <c r="A1" s="148" t="str">
        <f>'PANEL DE CONTROL DISTRITAL'!A1:Q1</f>
        <v>INSTITUTO NACIONAL ELECTORAL
SISTEMA DE GESTIÓN DE LA CALIDAD
ESTADO DE MÉXICO</v>
      </c>
      <c r="B1" s="148"/>
      <c r="C1" s="148"/>
      <c r="D1" s="148"/>
      <c r="E1" s="148"/>
      <c r="F1" s="148"/>
      <c r="G1" s="148"/>
      <c r="H1" s="148"/>
      <c r="I1" s="148"/>
      <c r="J1" s="148"/>
      <c r="K1" s="148"/>
      <c r="L1" s="148"/>
      <c r="M1" s="148"/>
      <c r="N1" s="148"/>
      <c r="O1" s="148"/>
      <c r="P1" s="148"/>
      <c r="Q1" s="148"/>
      <c r="R1" s="148"/>
      <c r="S1" s="148"/>
      <c r="T1" s="148"/>
      <c r="U1" s="148"/>
      <c r="V1" s="148"/>
      <c r="W1" s="148"/>
      <c r="X1" s="148"/>
      <c r="Y1" s="148"/>
      <c r="Z1" s="148"/>
      <c r="AA1" s="148"/>
      <c r="AB1" s="148"/>
      <c r="AC1" s="148"/>
      <c r="AD1" s="148"/>
      <c r="AE1" s="148"/>
    </row>
    <row r="2" spans="1:43" ht="33.75" customHeight="1">
      <c r="A2" s="11"/>
      <c r="B2" s="11"/>
      <c r="C2" s="11"/>
      <c r="D2" s="9" t="s">
        <v>89</v>
      </c>
      <c r="E2" s="9">
        <v>13</v>
      </c>
      <c r="F2" s="149" t="s">
        <v>90</v>
      </c>
      <c r="G2" s="149"/>
      <c r="H2" s="20">
        <v>151351</v>
      </c>
      <c r="I2" s="19"/>
      <c r="J2" s="19"/>
      <c r="K2" s="19"/>
      <c r="L2" s="19"/>
      <c r="M2" s="19"/>
      <c r="N2" s="19"/>
      <c r="O2" s="19"/>
      <c r="P2" s="19"/>
      <c r="Q2" s="19"/>
      <c r="R2" s="19"/>
      <c r="S2" s="19"/>
      <c r="T2" s="19"/>
      <c r="U2" s="19"/>
      <c r="V2" s="19"/>
      <c r="W2" s="58"/>
      <c r="X2" s="150" t="str">
        <f>'PANEL DE CONTROL DISTRITAL'!M2</f>
        <v>Fecha de corte: 22/01/2024</v>
      </c>
      <c r="Y2" s="150"/>
      <c r="Z2" s="150"/>
      <c r="AA2" s="150"/>
      <c r="AB2" s="150"/>
      <c r="AC2" s="150"/>
      <c r="AD2" s="150"/>
      <c r="AE2" s="150"/>
      <c r="AF2" s="15"/>
    </row>
    <row r="3" spans="1:43" ht="11.25" customHeight="1">
      <c r="A3" s="11"/>
      <c r="B3" s="6"/>
      <c r="C3" s="6"/>
      <c r="D3" s="6"/>
      <c r="E3" s="6"/>
      <c r="F3" s="6"/>
      <c r="G3" s="6"/>
      <c r="H3" s="6"/>
      <c r="I3" s="6"/>
      <c r="J3" s="6"/>
      <c r="K3" s="6"/>
      <c r="L3" s="6"/>
      <c r="M3" s="6"/>
      <c r="N3" s="6"/>
      <c r="O3" s="6"/>
      <c r="P3" s="6"/>
      <c r="Q3" s="6"/>
      <c r="R3" s="6"/>
      <c r="S3" s="6"/>
      <c r="T3" s="6"/>
      <c r="U3" s="6"/>
      <c r="V3" s="6"/>
      <c r="W3" s="6"/>
      <c r="X3" s="6"/>
      <c r="Y3" s="6"/>
      <c r="Z3" s="6"/>
      <c r="AA3" s="6"/>
      <c r="AB3" s="6"/>
      <c r="AC3" s="6"/>
      <c r="AD3" s="6"/>
    </row>
    <row r="4" spans="1:43" ht="30" customHeight="1">
      <c r="A4" s="154" t="s">
        <v>91</v>
      </c>
      <c r="B4" s="155"/>
      <c r="C4" s="155"/>
      <c r="D4" s="155"/>
      <c r="E4" s="155"/>
      <c r="F4" s="155"/>
      <c r="G4" s="155"/>
      <c r="H4" s="155"/>
      <c r="I4" s="155"/>
      <c r="J4" s="155"/>
      <c r="K4" s="155"/>
      <c r="L4" s="155"/>
      <c r="M4" s="155"/>
      <c r="N4" s="155"/>
      <c r="O4" s="155"/>
      <c r="P4" s="155"/>
      <c r="Q4" s="155"/>
      <c r="R4" s="155"/>
      <c r="S4" s="155"/>
      <c r="T4" s="155"/>
      <c r="U4" s="155"/>
      <c r="V4" s="155"/>
      <c r="W4" s="155"/>
      <c r="X4" s="155"/>
      <c r="Y4" s="155"/>
      <c r="Z4" s="155"/>
      <c r="AA4" s="155"/>
      <c r="AB4" s="155"/>
      <c r="AC4" s="155"/>
      <c r="AD4" s="155"/>
      <c r="AE4" s="156"/>
      <c r="AG4" s="18"/>
    </row>
    <row r="5" spans="1:43" ht="5.25" customHeight="1">
      <c r="A5" s="157"/>
      <c r="B5" s="158"/>
      <c r="C5" s="158"/>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9"/>
    </row>
    <row r="6" spans="1:43" ht="18" customHeight="1">
      <c r="A6" s="151" t="str">
        <f>'PANEL DE CONTROL DISTRITAL'!A6</f>
        <v>Número</v>
      </c>
      <c r="B6" s="152" t="str">
        <f>'PANEL DE CONTROL DISTRITAL'!B6</f>
        <v xml:space="preserve">PROCESOS SUSTANTIVOS E INDICADORES </v>
      </c>
      <c r="C6" s="152"/>
      <c r="D6" s="152"/>
      <c r="E6" s="152"/>
      <c r="F6" s="152"/>
      <c r="G6" s="152"/>
      <c r="H6" s="152"/>
      <c r="I6" s="160" t="s">
        <v>92</v>
      </c>
      <c r="J6" s="161"/>
      <c r="K6" s="161"/>
      <c r="L6" s="161"/>
      <c r="M6" s="161"/>
      <c r="N6" s="161"/>
      <c r="O6" s="161"/>
      <c r="P6" s="161"/>
      <c r="Q6" s="161"/>
      <c r="R6" s="161"/>
      <c r="S6" s="161"/>
      <c r="T6" s="161"/>
      <c r="U6" s="161"/>
      <c r="V6" s="161"/>
      <c r="W6" s="161"/>
      <c r="X6" s="161"/>
      <c r="Y6" s="85"/>
      <c r="Z6" s="85"/>
      <c r="AA6" s="85"/>
      <c r="AB6" s="85"/>
      <c r="AC6" s="85"/>
      <c r="AD6" s="85"/>
      <c r="AE6" s="153" t="s">
        <v>93</v>
      </c>
    </row>
    <row r="7" spans="1:43" ht="17.25" customHeight="1">
      <c r="A7" s="151"/>
      <c r="B7" s="152" t="str">
        <f>'PANEL DE CONTROL DISTRITAL'!B7</f>
        <v>DESCRIPCIÓN</v>
      </c>
      <c r="C7" s="152"/>
      <c r="D7" s="152"/>
      <c r="E7" s="152" t="str">
        <f>'PANEL DE CONTROL DISTRITAL'!E7</f>
        <v>MEDICIÓN</v>
      </c>
      <c r="F7" s="152"/>
      <c r="G7" s="152"/>
      <c r="H7" s="152"/>
      <c r="I7" s="162" t="str">
        <f>'PANEL DE CONTROL DISTRITAL'!A5</f>
        <v>CAMPAÑA ANUAL INTENSA 2023</v>
      </c>
      <c r="J7" s="163"/>
      <c r="K7" s="163"/>
      <c r="L7" s="163"/>
      <c r="M7" s="163"/>
      <c r="N7" s="163"/>
      <c r="O7" s="163"/>
      <c r="P7" s="163"/>
      <c r="Q7" s="163"/>
      <c r="R7" s="163"/>
      <c r="S7" s="163"/>
      <c r="T7" s="163"/>
      <c r="U7" s="163"/>
      <c r="V7" s="163"/>
      <c r="W7" s="163"/>
      <c r="X7" s="163"/>
      <c r="Y7" s="86"/>
      <c r="Z7" s="86"/>
      <c r="AA7" s="86"/>
      <c r="AB7" s="86"/>
      <c r="AC7" s="86"/>
      <c r="AD7" s="86"/>
      <c r="AE7" s="153"/>
    </row>
    <row r="8" spans="1:43" ht="5.25" customHeight="1">
      <c r="A8" s="151"/>
      <c r="B8" s="164"/>
      <c r="C8" s="165"/>
      <c r="D8" s="165"/>
      <c r="E8" s="165"/>
      <c r="F8" s="165"/>
      <c r="G8" s="165"/>
      <c r="H8" s="165"/>
      <c r="I8" s="165"/>
      <c r="J8" s="165"/>
      <c r="K8" s="165"/>
      <c r="L8" s="165"/>
      <c r="M8" s="165"/>
      <c r="N8" s="165"/>
      <c r="O8" s="165"/>
      <c r="P8" s="165"/>
      <c r="Q8" s="165"/>
      <c r="R8" s="165"/>
      <c r="S8" s="165"/>
      <c r="T8" s="165"/>
      <c r="U8" s="165"/>
      <c r="V8" s="165"/>
      <c r="W8" s="165"/>
      <c r="X8" s="165"/>
      <c r="Y8" s="87"/>
      <c r="Z8" s="87"/>
      <c r="AA8" s="87"/>
      <c r="AB8" s="87"/>
      <c r="AC8" s="87"/>
      <c r="AD8" s="87"/>
      <c r="AE8" s="153"/>
    </row>
    <row r="9" spans="1:43" s="2" customFormat="1" ht="29.25" customHeight="1" thickTop="1" thickBot="1">
      <c r="A9" s="151"/>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42" t="str">
        <f>'PANEL DE CONTROL DISTRITAL'!H8</f>
        <v>Nominativo</v>
      </c>
      <c r="I9" s="31" t="str">
        <f>'150151'!I9</f>
        <v>2023-37</v>
      </c>
      <c r="J9" s="31" t="str">
        <f>'150151'!J9</f>
        <v>2023-38</v>
      </c>
      <c r="K9" s="31" t="str">
        <f>'150151'!K9</f>
        <v>2023-39</v>
      </c>
      <c r="L9" s="31" t="str">
        <f>'150151'!L9</f>
        <v>2023-40</v>
      </c>
      <c r="M9" s="31" t="str">
        <f>'150151'!M9</f>
        <v>2023-41</v>
      </c>
      <c r="N9" s="31" t="str">
        <f>'150151'!N9</f>
        <v>2023-42</v>
      </c>
      <c r="O9" s="31" t="str">
        <f>'150151'!O9</f>
        <v>2023-43</v>
      </c>
      <c r="P9" s="31" t="str">
        <f>'150151'!P9</f>
        <v>2023-44</v>
      </c>
      <c r="Q9" s="31" t="str">
        <f>'150151'!Q9</f>
        <v>2023-45</v>
      </c>
      <c r="R9" s="31" t="str">
        <f>'150151'!R9</f>
        <v>2023-46</v>
      </c>
      <c r="S9" s="31" t="str">
        <f>'150151'!S9</f>
        <v>2023-47</v>
      </c>
      <c r="T9" s="31" t="str">
        <f>'150151'!T9</f>
        <v>2023-48</v>
      </c>
      <c r="U9" s="31" t="str">
        <f>'150151'!U9</f>
        <v>2023-49</v>
      </c>
      <c r="V9" s="31" t="str">
        <f>'150151'!V9</f>
        <v>2023-50</v>
      </c>
      <c r="W9" s="31" t="str">
        <f>'150151'!W9</f>
        <v>2023-51</v>
      </c>
      <c r="X9" s="31" t="str">
        <f>'150151'!X9</f>
        <v>2023-52</v>
      </c>
      <c r="Y9" s="31" t="s">
        <v>110</v>
      </c>
      <c r="Z9" s="31" t="s">
        <v>111</v>
      </c>
      <c r="AA9" s="31" t="s">
        <v>112</v>
      </c>
      <c r="AB9" s="31" t="s">
        <v>113</v>
      </c>
      <c r="AC9" s="31" t="s">
        <v>114</v>
      </c>
      <c r="AD9" s="31" t="s">
        <v>115</v>
      </c>
      <c r="AE9" s="153"/>
    </row>
    <row r="10" spans="1:43" s="2" customFormat="1" ht="50.1" customHeight="1" thickTop="1" thickBot="1">
      <c r="A10" s="167">
        <f>'PANEL DE CONTROL DISTRITAL'!A9</f>
        <v>1</v>
      </c>
      <c r="B10" s="169" t="str">
        <f>'PANEL DE CONTROL DISTRITAL'!B9</f>
        <v>ENTREVISTA</v>
      </c>
      <c r="C10" s="166" t="str">
        <f>'PANEL DE CONTROL DISTRITAL'!C9</f>
        <v xml:space="preserve"> Auxiliar de Atención Ciudadana</v>
      </c>
      <c r="D10" s="170" t="str">
        <f>'PANEL DE CONTROL DISTRITAL'!D9</f>
        <v>Efectividad de la entrevista =</v>
      </c>
      <c r="E10" s="166" t="str">
        <f>'PANEL DE CONTROL DISTRITAL'!E9</f>
        <v>(Número de trámites aplicados / (Número de fichas requisitadas - Notificaciones de improcedencia de trámite)) x 100</v>
      </c>
      <c r="F10" s="171" t="str">
        <f>'PANEL DE CONTROL DISTRITAL'!F9</f>
        <v>Semanal (remesa)</v>
      </c>
      <c r="G10" s="172">
        <f>'PANEL DE CONTROL DISTRITAL'!G9</f>
        <v>0.9</v>
      </c>
      <c r="H10" s="25" t="str">
        <f>'PANEL DE CONTROL DISTRITAL'!H9</f>
        <v>Número de trámites aplicados</v>
      </c>
      <c r="I10" s="23">
        <v>113</v>
      </c>
      <c r="J10" s="23">
        <v>575</v>
      </c>
      <c r="K10" s="23">
        <v>545</v>
      </c>
      <c r="L10" s="23">
        <v>548</v>
      </c>
      <c r="M10" s="23">
        <v>578</v>
      </c>
      <c r="N10" s="23">
        <v>628</v>
      </c>
      <c r="O10" s="23">
        <v>664</v>
      </c>
      <c r="P10" s="23">
        <v>626</v>
      </c>
      <c r="Q10" s="23">
        <v>630</v>
      </c>
      <c r="R10" s="23">
        <v>452</v>
      </c>
      <c r="S10" s="23">
        <v>823</v>
      </c>
      <c r="T10" s="23">
        <v>802</v>
      </c>
      <c r="U10" s="23">
        <v>717</v>
      </c>
      <c r="V10" s="23">
        <v>959</v>
      </c>
      <c r="W10" s="23">
        <v>966</v>
      </c>
      <c r="X10" s="23">
        <v>864</v>
      </c>
      <c r="Y10" s="23">
        <v>883</v>
      </c>
      <c r="Z10" s="23">
        <v>798</v>
      </c>
      <c r="AA10" s="23">
        <v>1239</v>
      </c>
      <c r="AB10" s="23">
        <v>1770</v>
      </c>
      <c r="AC10" s="75">
        <v>1886</v>
      </c>
      <c r="AD10" s="64">
        <v>701</v>
      </c>
      <c r="AE10" s="168">
        <f>IFERROR(SUM(I10:AD10)/SUM(I11:AD11),0)</f>
        <v>1</v>
      </c>
    </row>
    <row r="11" spans="1:43" s="2" customFormat="1" ht="50.1" customHeight="1" thickTop="1" thickBot="1">
      <c r="A11" s="167"/>
      <c r="B11" s="169"/>
      <c r="C11" s="166"/>
      <c r="D11" s="170"/>
      <c r="E11" s="166"/>
      <c r="F11" s="171"/>
      <c r="G11" s="172"/>
      <c r="H11" s="25" t="str">
        <f>'PANEL DE CONTROL DISTRITAL'!H10</f>
        <v>Número de fichas requisitadas - Notificaciones de improcedencia de trámite</v>
      </c>
      <c r="I11" s="43">
        <v>113</v>
      </c>
      <c r="J11" s="43">
        <v>575</v>
      </c>
      <c r="K11" s="43">
        <v>545</v>
      </c>
      <c r="L11" s="43">
        <v>548</v>
      </c>
      <c r="M11" s="43">
        <v>578</v>
      </c>
      <c r="N11" s="43">
        <v>628</v>
      </c>
      <c r="O11" s="43">
        <v>664</v>
      </c>
      <c r="P11" s="43">
        <v>626</v>
      </c>
      <c r="Q11" s="43">
        <v>630</v>
      </c>
      <c r="R11" s="43">
        <v>452</v>
      </c>
      <c r="S11" s="43">
        <v>823</v>
      </c>
      <c r="T11" s="43">
        <v>802</v>
      </c>
      <c r="U11" s="43">
        <v>717</v>
      </c>
      <c r="V11" s="43">
        <v>959</v>
      </c>
      <c r="W11" s="43">
        <v>966</v>
      </c>
      <c r="X11" s="43">
        <v>864</v>
      </c>
      <c r="Y11" s="43">
        <v>883</v>
      </c>
      <c r="Z11" s="43">
        <v>798</v>
      </c>
      <c r="AA11" s="43">
        <v>1239</v>
      </c>
      <c r="AB11" s="43">
        <v>1770</v>
      </c>
      <c r="AC11" s="98">
        <v>1886</v>
      </c>
      <c r="AD11" s="68">
        <v>701</v>
      </c>
      <c r="AE11" s="168"/>
    </row>
    <row r="12" spans="1:43" s="45" customFormat="1" ht="8.1" customHeight="1" thickTop="1" thickBot="1">
      <c r="A12" s="167"/>
      <c r="B12" s="167"/>
      <c r="C12" s="167"/>
      <c r="D12" s="167"/>
      <c r="E12" s="167"/>
      <c r="F12" s="167"/>
      <c r="G12" s="167"/>
      <c r="H12" s="167"/>
      <c r="I12" s="167"/>
      <c r="J12" s="167"/>
      <c r="K12" s="167"/>
      <c r="L12" s="167"/>
      <c r="M12" s="167"/>
      <c r="N12" s="167"/>
      <c r="O12" s="167"/>
      <c r="P12" s="167"/>
      <c r="Q12" s="167"/>
      <c r="R12" s="167"/>
      <c r="S12" s="167"/>
      <c r="T12" s="167"/>
      <c r="U12" s="167"/>
      <c r="V12" s="167"/>
      <c r="W12" s="167"/>
      <c r="X12" s="167"/>
      <c r="Y12" s="167"/>
      <c r="Z12" s="167"/>
      <c r="AA12" s="167"/>
      <c r="AB12" s="167"/>
      <c r="AC12" s="167"/>
      <c r="AD12" s="167"/>
      <c r="AE12" s="167"/>
      <c r="AF12" s="44"/>
      <c r="AG12" s="44"/>
      <c r="AH12" s="44"/>
      <c r="AI12" s="44"/>
      <c r="AJ12" s="44"/>
      <c r="AK12" s="44"/>
      <c r="AL12" s="44"/>
      <c r="AM12" s="44"/>
      <c r="AN12" s="44"/>
      <c r="AO12" s="44"/>
      <c r="AP12" s="44"/>
      <c r="AQ12" s="44"/>
    </row>
    <row r="13" spans="1:43" s="3" customFormat="1" ht="50.1" customHeight="1" thickTop="1" thickBot="1">
      <c r="A13" s="167">
        <f>'PANEL DE CONTROL DISTRITAL'!A12</f>
        <v>2</v>
      </c>
      <c r="B13" s="169" t="str">
        <f>'PANEL DE CONTROL DISTRITAL'!B12</f>
        <v>TRÁMITE</v>
      </c>
      <c r="C13" s="166" t="str">
        <f>'PANEL DE CONTROL DISTRITAL'!C12</f>
        <v>Operador de Equipo Tecnológico</v>
      </c>
      <c r="D13" s="170" t="str">
        <f>'PANEL DE CONTROL DISTRITAL'!D12</f>
        <v>Trámites exitosos efectivos=</v>
      </c>
      <c r="E13" s="166" t="str">
        <f>'PANEL DE CONTROL DISTRITAL'!E12</f>
        <v>(Número de trámites exitosos / Número de trámites aplicados) x 100</v>
      </c>
      <c r="F13" s="171" t="str">
        <f>'PANEL DE CONTROL DISTRITAL'!F12</f>
        <v>Semanal (remesa)</v>
      </c>
      <c r="G13" s="172">
        <f>'PANEL DE CONTROL DISTRITAL'!G12</f>
        <v>0.9</v>
      </c>
      <c r="H13" s="25" t="str">
        <f>'PANEL DE CONTROL DISTRITAL'!H12</f>
        <v>Número de trámites exitosos</v>
      </c>
      <c r="I13" s="23">
        <v>113</v>
      </c>
      <c r="J13" s="23">
        <v>573</v>
      </c>
      <c r="K13" s="23">
        <v>544</v>
      </c>
      <c r="L13" s="23">
        <v>548</v>
      </c>
      <c r="M13" s="23">
        <v>577</v>
      </c>
      <c r="N13" s="23">
        <v>626</v>
      </c>
      <c r="O13" s="23">
        <v>663</v>
      </c>
      <c r="P13" s="23">
        <v>623</v>
      </c>
      <c r="Q13" s="23">
        <v>628</v>
      </c>
      <c r="R13" s="23">
        <v>450</v>
      </c>
      <c r="S13" s="23">
        <v>822</v>
      </c>
      <c r="T13" s="23">
        <v>800</v>
      </c>
      <c r="U13" s="23">
        <v>716</v>
      </c>
      <c r="V13" s="23">
        <v>957</v>
      </c>
      <c r="W13" s="23">
        <v>959</v>
      </c>
      <c r="X13" s="23">
        <v>858</v>
      </c>
      <c r="Y13" s="23">
        <v>879</v>
      </c>
      <c r="Z13" s="23">
        <v>794</v>
      </c>
      <c r="AA13" s="23">
        <v>1227</v>
      </c>
      <c r="AB13" s="23">
        <v>1756</v>
      </c>
      <c r="AC13" s="75">
        <v>1871</v>
      </c>
      <c r="AD13" s="64">
        <v>694</v>
      </c>
      <c r="AE13" s="168">
        <f>IFERROR(SUM(I13:AD13)/SUM(I14:AD14),0)</f>
        <v>0.9949907131198289</v>
      </c>
    </row>
    <row r="14" spans="1:43" s="3" customFormat="1" ht="50.1" customHeight="1" thickTop="1" thickBot="1">
      <c r="A14" s="167"/>
      <c r="B14" s="169"/>
      <c r="C14" s="166"/>
      <c r="D14" s="170"/>
      <c r="E14" s="166"/>
      <c r="F14" s="171"/>
      <c r="G14" s="172"/>
      <c r="H14" s="25" t="str">
        <f>'PANEL DE CONTROL DISTRITAL'!H13</f>
        <v>Número de trámites aplicados</v>
      </c>
      <c r="I14" s="43">
        <v>113</v>
      </c>
      <c r="J14" s="43">
        <v>575</v>
      </c>
      <c r="K14" s="43">
        <v>545</v>
      </c>
      <c r="L14" s="43">
        <v>548</v>
      </c>
      <c r="M14" s="43">
        <v>578</v>
      </c>
      <c r="N14" s="43">
        <v>628</v>
      </c>
      <c r="O14" s="43">
        <v>664</v>
      </c>
      <c r="P14" s="43">
        <v>626</v>
      </c>
      <c r="Q14" s="43">
        <v>630</v>
      </c>
      <c r="R14" s="43">
        <v>452</v>
      </c>
      <c r="S14" s="43">
        <v>823</v>
      </c>
      <c r="T14" s="43">
        <v>802</v>
      </c>
      <c r="U14" s="43">
        <v>717</v>
      </c>
      <c r="V14" s="43">
        <v>959</v>
      </c>
      <c r="W14" s="43">
        <v>966</v>
      </c>
      <c r="X14" s="43">
        <v>864</v>
      </c>
      <c r="Y14" s="43">
        <v>883</v>
      </c>
      <c r="Z14" s="43">
        <v>798</v>
      </c>
      <c r="AA14" s="43">
        <v>1239</v>
      </c>
      <c r="AB14" s="43">
        <v>1770</v>
      </c>
      <c r="AC14" s="98">
        <v>1886</v>
      </c>
      <c r="AD14" s="68">
        <v>701</v>
      </c>
      <c r="AE14" s="168"/>
    </row>
    <row r="15" spans="1:43" s="45" customFormat="1" ht="8.1" customHeight="1" thickTop="1" thickBot="1">
      <c r="A15" s="167"/>
      <c r="B15" s="167"/>
      <c r="C15" s="167"/>
      <c r="D15" s="167"/>
      <c r="E15" s="167"/>
      <c r="F15" s="167"/>
      <c r="G15" s="167"/>
      <c r="H15" s="167"/>
      <c r="I15" s="167"/>
      <c r="J15" s="167"/>
      <c r="K15" s="167"/>
      <c r="L15" s="167"/>
      <c r="M15" s="167"/>
      <c r="N15" s="167"/>
      <c r="O15" s="167"/>
      <c r="P15" s="167"/>
      <c r="Q15" s="167"/>
      <c r="R15" s="167"/>
      <c r="S15" s="167"/>
      <c r="T15" s="167"/>
      <c r="U15" s="167"/>
      <c r="V15" s="167"/>
      <c r="W15" s="167"/>
      <c r="X15" s="167"/>
      <c r="Y15" s="167"/>
      <c r="Z15" s="167"/>
      <c r="AA15" s="167"/>
      <c r="AB15" s="167"/>
      <c r="AC15" s="167"/>
      <c r="AD15" s="167"/>
      <c r="AE15" s="167"/>
      <c r="AF15" s="44"/>
      <c r="AG15" s="44"/>
      <c r="AH15" s="44"/>
      <c r="AI15" s="44"/>
      <c r="AJ15" s="44"/>
      <c r="AK15" s="44"/>
      <c r="AL15" s="44"/>
      <c r="AM15" s="44"/>
      <c r="AN15" s="44"/>
      <c r="AO15" s="44"/>
      <c r="AP15" s="44"/>
      <c r="AQ15" s="44"/>
    </row>
    <row r="16" spans="1:43" s="3" customFormat="1" ht="50.1" customHeight="1" thickTop="1" thickBot="1">
      <c r="A16" s="167">
        <f>'PANEL DE CONTROL DISTRITAL'!A15</f>
        <v>3</v>
      </c>
      <c r="B16" s="169" t="str">
        <f>'PANEL DE CONTROL DISTRITAL'!B15</f>
        <v>TRANSFERENCIA</v>
      </c>
      <c r="C16" s="166" t="str">
        <f>'PANEL DE CONTROL DISTRITAL'!C15</f>
        <v>Responsable de Módulo</v>
      </c>
      <c r="D16" s="170" t="str">
        <f>'PANEL DE CONTROL DISTRITAL'!D15</f>
        <v xml:space="preserve">Transacciones exitosas = </v>
      </c>
      <c r="E16" s="166" t="str">
        <f>'PANEL DE CONTROL DISTRITAL'!E15</f>
        <v>(Número de Archivos de Transacción aceptados /Total de Archivos de Transacción procesados) x100</v>
      </c>
      <c r="F16" s="171" t="str">
        <f>'PANEL DE CONTROL DISTRITAL'!F15</f>
        <v>Semanal (remesa)</v>
      </c>
      <c r="G16" s="172">
        <f>'PANEL DE CONTROL DISTRITAL'!G15</f>
        <v>0.9</v>
      </c>
      <c r="H16" s="25" t="str">
        <f>'PANEL DE CONTROL DISTRITAL'!H15</f>
        <v>Número de Archivos de Transacción aceptados</v>
      </c>
      <c r="I16" s="23">
        <v>113</v>
      </c>
      <c r="J16" s="23">
        <v>575</v>
      </c>
      <c r="K16" s="23">
        <v>545</v>
      </c>
      <c r="L16" s="23">
        <v>548</v>
      </c>
      <c r="M16" s="23">
        <v>578</v>
      </c>
      <c r="N16" s="23">
        <v>628</v>
      </c>
      <c r="O16" s="23">
        <v>664</v>
      </c>
      <c r="P16" s="23">
        <v>626</v>
      </c>
      <c r="Q16" s="23">
        <v>630</v>
      </c>
      <c r="R16" s="23">
        <v>452</v>
      </c>
      <c r="S16" s="23">
        <v>823</v>
      </c>
      <c r="T16" s="23">
        <v>802</v>
      </c>
      <c r="U16" s="23">
        <v>717</v>
      </c>
      <c r="V16" s="23">
        <v>959</v>
      </c>
      <c r="W16" s="23">
        <v>966</v>
      </c>
      <c r="X16" s="23">
        <v>864</v>
      </c>
      <c r="Y16" s="23">
        <v>883</v>
      </c>
      <c r="Z16" s="23">
        <v>798</v>
      </c>
      <c r="AA16" s="23">
        <v>1239</v>
      </c>
      <c r="AB16" s="23">
        <v>1770</v>
      </c>
      <c r="AC16" s="75">
        <v>1886</v>
      </c>
      <c r="AD16" s="64">
        <v>701</v>
      </c>
      <c r="AE16" s="168">
        <f>IFERROR(SUM(I16:AD16)/SUM(I17:AD17),0)</f>
        <v>1</v>
      </c>
    </row>
    <row r="17" spans="1:43" s="3" customFormat="1" ht="50.1" customHeight="1" thickTop="1" thickBot="1">
      <c r="A17" s="167"/>
      <c r="B17" s="169"/>
      <c r="C17" s="166"/>
      <c r="D17" s="170"/>
      <c r="E17" s="166"/>
      <c r="F17" s="171"/>
      <c r="G17" s="172"/>
      <c r="H17" s="25" t="str">
        <f>'PANEL DE CONTROL DISTRITAL'!H16</f>
        <v>Total de Archivos de Transacción procesados</v>
      </c>
      <c r="I17" s="43">
        <v>113</v>
      </c>
      <c r="J17" s="43">
        <v>575</v>
      </c>
      <c r="K17" s="43">
        <v>545</v>
      </c>
      <c r="L17" s="43">
        <v>548</v>
      </c>
      <c r="M17" s="43">
        <v>578</v>
      </c>
      <c r="N17" s="43">
        <v>628</v>
      </c>
      <c r="O17" s="43">
        <v>664</v>
      </c>
      <c r="P17" s="43">
        <v>626</v>
      </c>
      <c r="Q17" s="43">
        <v>630</v>
      </c>
      <c r="R17" s="43">
        <v>452</v>
      </c>
      <c r="S17" s="43">
        <v>823</v>
      </c>
      <c r="T17" s="43">
        <v>802</v>
      </c>
      <c r="U17" s="43">
        <v>717</v>
      </c>
      <c r="V17" s="43">
        <v>959</v>
      </c>
      <c r="W17" s="43">
        <v>966</v>
      </c>
      <c r="X17" s="43">
        <v>864</v>
      </c>
      <c r="Y17" s="43">
        <v>883</v>
      </c>
      <c r="Z17" s="43">
        <v>798</v>
      </c>
      <c r="AA17" s="43">
        <v>1239</v>
      </c>
      <c r="AB17" s="43">
        <v>1770</v>
      </c>
      <c r="AC17" s="98">
        <v>1886</v>
      </c>
      <c r="AD17" s="68">
        <v>701</v>
      </c>
      <c r="AE17" s="168"/>
    </row>
    <row r="18" spans="1:43" s="45" customFormat="1" ht="8.1" customHeight="1" thickTop="1" thickBot="1">
      <c r="A18" s="167"/>
      <c r="B18" s="167"/>
      <c r="C18" s="167"/>
      <c r="D18" s="167"/>
      <c r="E18" s="167"/>
      <c r="F18" s="167"/>
      <c r="G18" s="167"/>
      <c r="H18" s="167"/>
      <c r="I18" s="167"/>
      <c r="J18" s="167"/>
      <c r="K18" s="167"/>
      <c r="L18" s="167"/>
      <c r="M18" s="167"/>
      <c r="N18" s="167"/>
      <c r="O18" s="167"/>
      <c r="P18" s="167"/>
      <c r="Q18" s="167"/>
      <c r="R18" s="167"/>
      <c r="S18" s="167"/>
      <c r="T18" s="167"/>
      <c r="U18" s="167"/>
      <c r="V18" s="167"/>
      <c r="W18" s="167"/>
      <c r="X18" s="167"/>
      <c r="Y18" s="167"/>
      <c r="Z18" s="167"/>
      <c r="AA18" s="167"/>
      <c r="AB18" s="167"/>
      <c r="AC18" s="167"/>
      <c r="AD18" s="167"/>
      <c r="AE18" s="167"/>
      <c r="AF18" s="44"/>
      <c r="AG18" s="44"/>
      <c r="AH18" s="44"/>
      <c r="AI18" s="44"/>
      <c r="AJ18" s="44"/>
      <c r="AK18" s="44"/>
      <c r="AL18" s="44"/>
      <c r="AM18" s="44"/>
      <c r="AN18" s="44"/>
      <c r="AO18" s="44"/>
      <c r="AP18" s="44"/>
      <c r="AQ18" s="44"/>
    </row>
    <row r="19" spans="1:43" s="3" customFormat="1" ht="50.1" customHeight="1" thickTop="1" thickBot="1">
      <c r="A19" s="167">
        <f>'PANEL DE CONTROL DISTRITAL'!A18</f>
        <v>4</v>
      </c>
      <c r="B19" s="169" t="str">
        <f>'PANEL DE CONTROL DISTRITAL'!B18</f>
        <v>CONCILIACIÓN</v>
      </c>
      <c r="C19" s="166" t="str">
        <f>'PANEL DE CONTROL DISTRITAL'!C18</f>
        <v>Responsable de Módulo</v>
      </c>
      <c r="D19" s="170" t="str">
        <f>'PANEL DE CONTROL DISTRITAL'!D18</f>
        <v xml:space="preserve">Credenciales disponibles para entrega = </v>
      </c>
      <c r="E19" s="166" t="str">
        <f>'PANEL DE CONTROL DISTRITAL'!E18</f>
        <v>((Credenciales recibidas - Credenciales inconsistentes) / Credenciales recibidas) x 100</v>
      </c>
      <c r="F19" s="171" t="str">
        <f>'PANEL DE CONTROL DISTRITAL'!F18</f>
        <v>Semanal (remesa)</v>
      </c>
      <c r="G19" s="172">
        <f>'PANEL DE CONTROL DISTRITAL'!G18</f>
        <v>0.9</v>
      </c>
      <c r="H19" s="25" t="str">
        <f>'PANEL DE CONTROL DISTRITAL'!H18</f>
        <v xml:space="preserve">Credenciales Recibidas - Credenciales inconsistentes </v>
      </c>
      <c r="I19" s="23">
        <v>168</v>
      </c>
      <c r="J19" s="23">
        <v>609</v>
      </c>
      <c r="K19" s="23">
        <v>587</v>
      </c>
      <c r="L19" s="23">
        <v>527</v>
      </c>
      <c r="M19" s="23">
        <v>570</v>
      </c>
      <c r="N19" s="23">
        <v>596</v>
      </c>
      <c r="O19" s="23">
        <v>662</v>
      </c>
      <c r="P19" s="23">
        <v>625</v>
      </c>
      <c r="Q19" s="23">
        <v>645</v>
      </c>
      <c r="R19" s="23">
        <v>454</v>
      </c>
      <c r="S19" s="23">
        <v>662</v>
      </c>
      <c r="T19" s="23">
        <v>801</v>
      </c>
      <c r="U19" s="23">
        <v>687</v>
      </c>
      <c r="V19" s="23">
        <v>744</v>
      </c>
      <c r="W19" s="23">
        <v>973</v>
      </c>
      <c r="X19" s="23">
        <v>1207</v>
      </c>
      <c r="Y19" s="23">
        <v>589</v>
      </c>
      <c r="Z19" s="23">
        <v>459</v>
      </c>
      <c r="AA19" s="23">
        <v>651</v>
      </c>
      <c r="AB19" s="23">
        <v>1806</v>
      </c>
      <c r="AC19" s="75">
        <v>1552</v>
      </c>
      <c r="AD19" s="64">
        <v>141</v>
      </c>
      <c r="AE19" s="168">
        <f>IFERROR(SUM(I19:AD19)/SUM(I20:AD20),0)</f>
        <v>1</v>
      </c>
    </row>
    <row r="20" spans="1:43" s="3" customFormat="1" ht="50.1" customHeight="1" thickTop="1" thickBot="1">
      <c r="A20" s="167"/>
      <c r="B20" s="169"/>
      <c r="C20" s="166"/>
      <c r="D20" s="170"/>
      <c r="E20" s="166"/>
      <c r="F20" s="171"/>
      <c r="G20" s="172"/>
      <c r="H20" s="25" t="str">
        <f>'PANEL DE CONTROL DISTRITAL'!H19</f>
        <v>Credenciales recibidas</v>
      </c>
      <c r="I20" s="43">
        <v>168</v>
      </c>
      <c r="J20" s="43">
        <v>609</v>
      </c>
      <c r="K20" s="43">
        <v>587</v>
      </c>
      <c r="L20" s="43">
        <v>527</v>
      </c>
      <c r="M20" s="43">
        <v>570</v>
      </c>
      <c r="N20" s="43">
        <v>596</v>
      </c>
      <c r="O20" s="43">
        <v>662</v>
      </c>
      <c r="P20" s="43">
        <v>625</v>
      </c>
      <c r="Q20" s="43">
        <v>645</v>
      </c>
      <c r="R20" s="43">
        <v>454</v>
      </c>
      <c r="S20" s="43">
        <v>662</v>
      </c>
      <c r="T20" s="43">
        <v>801</v>
      </c>
      <c r="U20" s="43">
        <v>687</v>
      </c>
      <c r="V20" s="43">
        <v>744</v>
      </c>
      <c r="W20" s="43">
        <v>973</v>
      </c>
      <c r="X20" s="43">
        <v>1207</v>
      </c>
      <c r="Y20" s="43">
        <v>589</v>
      </c>
      <c r="Z20" s="43">
        <v>459</v>
      </c>
      <c r="AA20" s="43">
        <v>651</v>
      </c>
      <c r="AB20" s="43">
        <v>1806</v>
      </c>
      <c r="AC20" s="98">
        <v>1552</v>
      </c>
      <c r="AD20" s="68">
        <v>141</v>
      </c>
      <c r="AE20" s="168"/>
    </row>
    <row r="21" spans="1:43" s="45" customFormat="1" ht="8.1" customHeight="1" thickTop="1" thickBot="1">
      <c r="A21" s="46"/>
      <c r="B21" s="47"/>
      <c r="C21" s="48"/>
      <c r="D21" s="49"/>
      <c r="E21" s="48"/>
      <c r="F21" s="50"/>
      <c r="G21" s="51"/>
      <c r="H21" s="52"/>
      <c r="I21" s="53"/>
      <c r="J21" s="53"/>
      <c r="K21" s="53"/>
      <c r="L21" s="53"/>
      <c r="M21" s="53"/>
      <c r="N21" s="53"/>
      <c r="O21" s="53"/>
      <c r="P21" s="53"/>
      <c r="Q21" s="53"/>
      <c r="R21" s="53"/>
      <c r="S21" s="53"/>
      <c r="T21" s="53"/>
      <c r="U21" s="53"/>
      <c r="V21" s="53"/>
      <c r="W21" s="53"/>
      <c r="X21" s="53"/>
      <c r="Y21" s="53"/>
      <c r="Z21" s="53"/>
      <c r="AA21" s="53"/>
      <c r="AB21" s="53"/>
      <c r="AC21" s="53"/>
      <c r="AD21" s="53"/>
      <c r="AE21" s="54"/>
      <c r="AF21" s="44"/>
      <c r="AG21" s="44"/>
      <c r="AH21" s="44"/>
      <c r="AI21" s="44"/>
      <c r="AJ21" s="44"/>
      <c r="AK21" s="44"/>
      <c r="AL21" s="44"/>
      <c r="AM21" s="44"/>
      <c r="AN21" s="44"/>
      <c r="AO21" s="44"/>
      <c r="AP21" s="44"/>
      <c r="AQ21" s="44"/>
    </row>
    <row r="22" spans="1:43" s="3" customFormat="1" ht="50.1" customHeight="1" thickTop="1" thickBot="1">
      <c r="A22" s="167">
        <f>'PANEL DE CONTROL DISTRITAL'!A21</f>
        <v>5</v>
      </c>
      <c r="B22" s="169" t="str">
        <f>'PANEL DE CONTROL DISTRITAL'!B21</f>
        <v>CONCILIACIÓN</v>
      </c>
      <c r="C22" s="166" t="str">
        <f>'PANEL DE CONTROL DISTRITAL'!C21</f>
        <v>Responsable de Módulo</v>
      </c>
      <c r="D22" s="170" t="str">
        <f>'PANEL DE CONTROL DISTRITAL'!D21</f>
        <v xml:space="preserve">Credenciales disponibles para entrega = </v>
      </c>
      <c r="E22" s="166" t="str">
        <f>'PANEL DE CONTROL DISTRITAL'!E21</f>
        <v>(Credenciales en resguardo / Credenciales totales en SIIRFE disponibles para entrega) x 100</v>
      </c>
      <c r="F22" s="171" t="str">
        <f>'PANEL DE CONTROL DISTRITAL'!F21</f>
        <v>Semanal (remesa)</v>
      </c>
      <c r="G22" s="172">
        <f>'PANEL DE CONTROL DISTRITAL'!G21</f>
        <v>1</v>
      </c>
      <c r="H22" s="25" t="str">
        <f>'PANEL DE CONTROL DISTRITAL'!H21</f>
        <v>Credenciales en resguardo</v>
      </c>
      <c r="I22" s="23">
        <v>2114</v>
      </c>
      <c r="J22" s="23">
        <v>1866</v>
      </c>
      <c r="K22" s="23">
        <v>1743</v>
      </c>
      <c r="L22" s="23">
        <v>1621</v>
      </c>
      <c r="M22" s="23">
        <v>1559</v>
      </c>
      <c r="N22" s="23">
        <v>1512</v>
      </c>
      <c r="O22" s="23">
        <v>1597</v>
      </c>
      <c r="P22" s="23">
        <v>1575</v>
      </c>
      <c r="Q22" s="23">
        <v>1549</v>
      </c>
      <c r="R22" s="23">
        <v>1490</v>
      </c>
      <c r="S22" s="23">
        <v>1471</v>
      </c>
      <c r="T22" s="23">
        <v>1569</v>
      </c>
      <c r="U22" s="23">
        <v>1510</v>
      </c>
      <c r="V22" s="23">
        <v>1490</v>
      </c>
      <c r="W22" s="23">
        <v>1669</v>
      </c>
      <c r="X22" s="23">
        <v>1950</v>
      </c>
      <c r="Y22" s="23">
        <v>1610</v>
      </c>
      <c r="Z22" s="23">
        <v>1212</v>
      </c>
      <c r="AA22" s="23">
        <v>1148</v>
      </c>
      <c r="AB22" s="23">
        <v>1859</v>
      </c>
      <c r="AC22" s="75">
        <v>1939</v>
      </c>
      <c r="AD22" s="75">
        <v>1892</v>
      </c>
      <c r="AE22" s="168">
        <f>IFERROR(SUM(I22:AD22)/SUM(I23:AD23),0)</f>
        <v>1</v>
      </c>
    </row>
    <row r="23" spans="1:43" s="3" customFormat="1" ht="50.1" customHeight="1" thickTop="1" thickBot="1">
      <c r="A23" s="167"/>
      <c r="B23" s="169"/>
      <c r="C23" s="166"/>
      <c r="D23" s="170"/>
      <c r="E23" s="166"/>
      <c r="F23" s="171"/>
      <c r="G23" s="172"/>
      <c r="H23" s="25" t="str">
        <f>'PANEL DE CONTROL DISTRITAL'!H22</f>
        <v>Credenciales totales en SIIRFE disponibles para entrega</v>
      </c>
      <c r="I23" s="43">
        <v>2114</v>
      </c>
      <c r="J23" s="43">
        <v>1866</v>
      </c>
      <c r="K23" s="43">
        <v>1743</v>
      </c>
      <c r="L23" s="43">
        <v>1621</v>
      </c>
      <c r="M23" s="43">
        <v>1559</v>
      </c>
      <c r="N23" s="43">
        <v>1512</v>
      </c>
      <c r="O23" s="43">
        <v>1597</v>
      </c>
      <c r="P23" s="43">
        <v>1575</v>
      </c>
      <c r="Q23" s="43">
        <v>1549</v>
      </c>
      <c r="R23" s="43">
        <v>1490</v>
      </c>
      <c r="S23" s="43">
        <v>1471</v>
      </c>
      <c r="T23" s="43">
        <v>1569</v>
      </c>
      <c r="U23" s="43">
        <v>1510</v>
      </c>
      <c r="V23" s="43">
        <v>1490</v>
      </c>
      <c r="W23" s="43">
        <v>1669</v>
      </c>
      <c r="X23" s="43">
        <v>1950</v>
      </c>
      <c r="Y23" s="43">
        <v>1610</v>
      </c>
      <c r="Z23" s="43">
        <v>1212</v>
      </c>
      <c r="AA23" s="43">
        <v>1148</v>
      </c>
      <c r="AB23" s="43">
        <v>1859</v>
      </c>
      <c r="AC23" s="98">
        <v>1939</v>
      </c>
      <c r="AD23" s="98">
        <v>1892</v>
      </c>
      <c r="AE23" s="168"/>
    </row>
    <row r="24" spans="1:43" s="4" customFormat="1" ht="7.5" customHeight="1" thickTop="1" thickBot="1">
      <c r="A24" s="167"/>
      <c r="B24" s="167"/>
      <c r="C24" s="167"/>
      <c r="D24" s="167"/>
      <c r="E24" s="167"/>
      <c r="F24" s="167"/>
      <c r="G24" s="167"/>
      <c r="H24" s="167"/>
      <c r="I24" s="167"/>
      <c r="J24" s="167"/>
      <c r="K24" s="167"/>
      <c r="L24" s="167"/>
      <c r="M24" s="167"/>
      <c r="N24" s="167"/>
      <c r="O24" s="167"/>
      <c r="P24" s="167"/>
      <c r="Q24" s="167"/>
      <c r="R24" s="167"/>
      <c r="S24" s="167"/>
      <c r="T24" s="167"/>
      <c r="U24" s="167"/>
      <c r="V24" s="167"/>
      <c r="W24" s="167"/>
      <c r="X24" s="167"/>
      <c r="Y24" s="167"/>
      <c r="Z24" s="167"/>
      <c r="AA24" s="167"/>
      <c r="AB24" s="167"/>
      <c r="AC24" s="167"/>
      <c r="AD24" s="167"/>
      <c r="AE24" s="167"/>
    </row>
    <row r="25" spans="1:43" ht="50.1" customHeight="1" thickTop="1" thickBot="1">
      <c r="A25" s="167">
        <f>'PANEL DE CONTROL DISTRITAL'!A24</f>
        <v>6</v>
      </c>
      <c r="B25" s="169" t="str">
        <f>'PANEL DE CONTROL DISTRITAL'!B24</f>
        <v>ENTREGA</v>
      </c>
      <c r="C25" s="166" t="str">
        <f>'PANEL DE CONTROL DISTRITAL'!C24</f>
        <v>Operador de Equipo Tecnológico</v>
      </c>
      <c r="D25" s="170" t="str">
        <f>'PANEL DE CONTROL DISTRITAL'!D24</f>
        <v xml:space="preserve">Efectividad de entrega de CPV en MAC = </v>
      </c>
      <c r="E25" s="166" t="str">
        <f>'PANEL DE CONTROL DISTRITAL'!E24</f>
        <v>(Total de credenciales entregadas / Total de credenciales solicitadas) x 100</v>
      </c>
      <c r="F25" s="171" t="str">
        <f>'PANEL DE CONTROL DISTRITAL'!F24</f>
        <v>Semanal (remesa)</v>
      </c>
      <c r="G25" s="172">
        <f>'PANEL DE CONTROL DISTRITAL'!G24</f>
        <v>0.9</v>
      </c>
      <c r="H25" s="25" t="str">
        <f>'PANEL DE CONTROL DISTRITAL'!H24</f>
        <v xml:space="preserve">Total de credenciales entregadas </v>
      </c>
      <c r="I25" s="23">
        <v>192</v>
      </c>
      <c r="J25" s="23">
        <v>857</v>
      </c>
      <c r="K25" s="23">
        <v>686</v>
      </c>
      <c r="L25" s="23">
        <v>649</v>
      </c>
      <c r="M25" s="23">
        <v>632</v>
      </c>
      <c r="N25" s="23">
        <v>630</v>
      </c>
      <c r="O25" s="23">
        <v>577</v>
      </c>
      <c r="P25" s="23">
        <v>647</v>
      </c>
      <c r="Q25" s="23">
        <v>671</v>
      </c>
      <c r="R25" s="23">
        <v>513</v>
      </c>
      <c r="S25" s="23">
        <v>672</v>
      </c>
      <c r="T25" s="23">
        <v>703</v>
      </c>
      <c r="U25" s="23">
        <v>746</v>
      </c>
      <c r="V25" s="23">
        <v>764</v>
      </c>
      <c r="W25" s="23">
        <v>789</v>
      </c>
      <c r="X25" s="23">
        <v>926</v>
      </c>
      <c r="Y25" s="23">
        <v>929</v>
      </c>
      <c r="Z25" s="23">
        <v>857</v>
      </c>
      <c r="AA25" s="23">
        <v>715</v>
      </c>
      <c r="AB25" s="23">
        <v>1095</v>
      </c>
      <c r="AC25" s="75">
        <v>1448</v>
      </c>
      <c r="AD25" s="64">
        <v>187</v>
      </c>
      <c r="AE25" s="168">
        <f>IFERROR(SUM(I25:AD25)/SUM(I26:AD26),0)</f>
        <v>0.99905660377358485</v>
      </c>
    </row>
    <row r="26" spans="1:43" ht="50.1" customHeight="1" thickTop="1" thickBot="1">
      <c r="A26" s="167"/>
      <c r="B26" s="169"/>
      <c r="C26" s="166"/>
      <c r="D26" s="170"/>
      <c r="E26" s="166"/>
      <c r="F26" s="171"/>
      <c r="G26" s="172"/>
      <c r="H26" s="25" t="str">
        <f>'PANEL DE CONTROL DISTRITAL'!H25</f>
        <v xml:space="preserve"> Total de credenciales solicitadas</v>
      </c>
      <c r="I26" s="43">
        <v>192</v>
      </c>
      <c r="J26" s="43">
        <v>857</v>
      </c>
      <c r="K26" s="43">
        <v>686</v>
      </c>
      <c r="L26" s="43">
        <v>649</v>
      </c>
      <c r="M26" s="43">
        <v>632</v>
      </c>
      <c r="N26" s="43">
        <v>630</v>
      </c>
      <c r="O26" s="43">
        <v>577</v>
      </c>
      <c r="P26" s="43">
        <v>647</v>
      </c>
      <c r="Q26" s="43">
        <v>671</v>
      </c>
      <c r="R26" s="43">
        <v>514</v>
      </c>
      <c r="S26" s="43">
        <v>673</v>
      </c>
      <c r="T26" s="43">
        <v>704</v>
      </c>
      <c r="U26" s="43">
        <v>748</v>
      </c>
      <c r="V26" s="43">
        <v>765</v>
      </c>
      <c r="W26" s="43">
        <v>791</v>
      </c>
      <c r="X26" s="43">
        <v>927</v>
      </c>
      <c r="Y26" s="43">
        <v>930</v>
      </c>
      <c r="Z26" s="43">
        <v>858</v>
      </c>
      <c r="AA26" s="43">
        <v>717</v>
      </c>
      <c r="AB26" s="43">
        <v>1097</v>
      </c>
      <c r="AC26" s="98">
        <v>1448</v>
      </c>
      <c r="AD26" s="68">
        <v>187</v>
      </c>
      <c r="AE26" s="168"/>
    </row>
    <row r="27" spans="1:43" ht="15.75" customHeight="1" thickTop="1">
      <c r="B27" s="1" t="s">
        <v>116</v>
      </c>
      <c r="H27" s="55"/>
      <c r="I27" s="56"/>
      <c r="J27" s="56"/>
      <c r="K27" s="56"/>
      <c r="L27" s="56"/>
      <c r="M27" s="56"/>
      <c r="N27" s="56"/>
      <c r="O27" s="56"/>
      <c r="P27" s="56"/>
      <c r="Q27" s="56"/>
      <c r="R27" s="56"/>
      <c r="S27" s="56"/>
      <c r="T27" s="56"/>
      <c r="U27" s="56"/>
      <c r="V27" s="56"/>
      <c r="W27" s="56"/>
      <c r="X27" s="56"/>
      <c r="Y27" s="56"/>
      <c r="Z27" s="56"/>
      <c r="AA27" s="56"/>
      <c r="AB27" s="56"/>
      <c r="AC27" s="56"/>
      <c r="AD27" s="56"/>
      <c r="AE27" s="12"/>
    </row>
    <row r="28" spans="1:43" ht="15.75" customHeight="1">
      <c r="H28" s="57"/>
    </row>
    <row r="29" spans="1:43" ht="15.75" customHeight="1">
      <c r="H29" s="57"/>
      <c r="I29" s="179" t="s">
        <v>117</v>
      </c>
      <c r="J29" s="179"/>
      <c r="K29" s="179"/>
      <c r="L29" s="179"/>
    </row>
    <row r="30" spans="1:43" ht="15.75" customHeight="1">
      <c r="H30" s="57"/>
      <c r="I30" s="26"/>
      <c r="J30" s="27" t="s">
        <v>118</v>
      </c>
      <c r="K30" s="27"/>
      <c r="L30" s="27"/>
    </row>
    <row r="31" spans="1:43" ht="39" customHeight="1">
      <c r="H31" s="57"/>
      <c r="I31" s="28"/>
      <c r="J31" s="27" t="s">
        <v>119</v>
      </c>
      <c r="K31" s="27"/>
      <c r="L31" s="27"/>
    </row>
    <row r="32" spans="1:43" ht="30" customHeight="1">
      <c r="H32" s="57"/>
      <c r="I32" s="29"/>
      <c r="J32" s="27" t="s">
        <v>120</v>
      </c>
      <c r="K32" s="27"/>
      <c r="L32" s="27"/>
    </row>
    <row r="33" spans="2:13" ht="30" customHeight="1">
      <c r="H33" s="57"/>
      <c r="I33" s="27"/>
      <c r="J33" s="27"/>
      <c r="K33" s="27"/>
      <c r="L33" s="27"/>
    </row>
    <row r="34" spans="2:13" ht="30" customHeight="1">
      <c r="B34" s="180" t="s">
        <v>121</v>
      </c>
      <c r="C34" s="180"/>
      <c r="D34" s="180"/>
      <c r="E34" s="180"/>
      <c r="F34" s="180"/>
      <c r="G34" s="180"/>
      <c r="H34" s="180"/>
      <c r="I34" s="180"/>
      <c r="J34" s="180"/>
      <c r="K34" s="180"/>
      <c r="L34" s="180"/>
      <c r="M34" s="181"/>
    </row>
    <row r="35" spans="2:13" ht="30" customHeight="1">
      <c r="B35" s="182" t="s">
        <v>122</v>
      </c>
      <c r="C35" s="182"/>
      <c r="D35" s="182"/>
      <c r="E35" s="182"/>
      <c r="F35" s="182"/>
      <c r="G35" s="183"/>
      <c r="H35" s="184" t="s">
        <v>123</v>
      </c>
      <c r="I35" s="182"/>
      <c r="J35" s="182"/>
      <c r="K35" s="182"/>
      <c r="L35" s="182"/>
      <c r="M35" s="183"/>
    </row>
    <row r="36" spans="2:13" ht="30" customHeight="1">
      <c r="B36" s="173"/>
      <c r="C36" s="174"/>
      <c r="D36" s="174"/>
      <c r="E36" s="174"/>
      <c r="F36" s="174"/>
      <c r="G36" s="175"/>
      <c r="H36" s="173"/>
      <c r="I36" s="174"/>
      <c r="J36" s="174"/>
      <c r="K36" s="174"/>
      <c r="L36" s="174"/>
      <c r="M36" s="175"/>
    </row>
    <row r="37" spans="2:13" ht="30" customHeight="1">
      <c r="B37" s="176"/>
      <c r="C37" s="177"/>
      <c r="D37" s="177"/>
      <c r="E37" s="177"/>
      <c r="F37" s="177"/>
      <c r="G37" s="178"/>
      <c r="H37" s="176"/>
      <c r="I37" s="177"/>
      <c r="J37" s="177"/>
      <c r="K37" s="177"/>
      <c r="L37" s="177"/>
      <c r="M37" s="178"/>
    </row>
    <row r="38" spans="2:13" ht="35.1" customHeight="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1">
    <mergeCell ref="B36:G37"/>
    <mergeCell ref="H36:M37"/>
    <mergeCell ref="A24:AE24"/>
    <mergeCell ref="A25:A26"/>
    <mergeCell ref="B25:B26"/>
    <mergeCell ref="C25:C26"/>
    <mergeCell ref="D25:D26"/>
    <mergeCell ref="E25:E26"/>
    <mergeCell ref="AE25:AE26"/>
    <mergeCell ref="I29:L29"/>
    <mergeCell ref="B34:M34"/>
    <mergeCell ref="B35:G35"/>
    <mergeCell ref="H35:M35"/>
    <mergeCell ref="AE10:AE11"/>
    <mergeCell ref="A1:AE1"/>
    <mergeCell ref="F2:G2"/>
    <mergeCell ref="A4:AE4"/>
    <mergeCell ref="A5:AE5"/>
    <mergeCell ref="A6:A9"/>
    <mergeCell ref="B6:H6"/>
    <mergeCell ref="I6:X6"/>
    <mergeCell ref="AE6:AE9"/>
    <mergeCell ref="B7:D7"/>
    <mergeCell ref="E7:H7"/>
    <mergeCell ref="I7:X7"/>
    <mergeCell ref="B8:X8"/>
    <mergeCell ref="X2:AE2"/>
    <mergeCell ref="F10:F11"/>
    <mergeCell ref="G10:G11"/>
    <mergeCell ref="E16:E17"/>
    <mergeCell ref="A10:A11"/>
    <mergeCell ref="B10:B11"/>
    <mergeCell ref="C10:C11"/>
    <mergeCell ref="D10:D11"/>
    <mergeCell ref="A15:AE15"/>
    <mergeCell ref="A12:AE12"/>
    <mergeCell ref="A13:A14"/>
    <mergeCell ref="B13:B14"/>
    <mergeCell ref="C13:C14"/>
    <mergeCell ref="D13:D14"/>
    <mergeCell ref="E13:E14"/>
    <mergeCell ref="F13:F14"/>
    <mergeCell ref="G13:G14"/>
    <mergeCell ref="AE13:AE14"/>
    <mergeCell ref="E10:E11"/>
    <mergeCell ref="F16:F17"/>
    <mergeCell ref="G16:G17"/>
    <mergeCell ref="AE16:AE17"/>
    <mergeCell ref="A18:AE18"/>
    <mergeCell ref="A19:A20"/>
    <mergeCell ref="B19:B20"/>
    <mergeCell ref="C19:C20"/>
    <mergeCell ref="D19:D20"/>
    <mergeCell ref="E19:E20"/>
    <mergeCell ref="F19:F20"/>
    <mergeCell ref="G19:G20"/>
    <mergeCell ref="AE19:AE20"/>
    <mergeCell ref="A16:A17"/>
    <mergeCell ref="B16:B17"/>
    <mergeCell ref="C16:C17"/>
    <mergeCell ref="D16:D17"/>
    <mergeCell ref="A22:A23"/>
    <mergeCell ref="B22:B23"/>
    <mergeCell ref="C22:C23"/>
    <mergeCell ref="D22:D23"/>
    <mergeCell ref="E22:E23"/>
    <mergeCell ref="F22:F23"/>
    <mergeCell ref="G22:G23"/>
    <mergeCell ref="AE22:AE23"/>
    <mergeCell ref="F25:F26"/>
    <mergeCell ref="G25:G26"/>
  </mergeCells>
  <conditionalFormatting sqref="I21:AD21">
    <cfRule type="colorScale" priority="663">
      <colorScale>
        <cfvo type="min"/>
        <cfvo type="percentile" val="50"/>
        <cfvo type="max"/>
        <color rgb="FFE98BD7"/>
        <color rgb="FFD5007F"/>
        <color rgb="FF950054"/>
      </colorScale>
    </cfRule>
  </conditionalFormatting>
  <conditionalFormatting sqref="AE10">
    <cfRule type="cellIs" dxfId="884" priority="18" operator="greaterThan">
      <formula>95%</formula>
    </cfRule>
    <cfRule type="cellIs" dxfId="883" priority="19" operator="greaterThanOrEqual">
      <formula>90%</formula>
    </cfRule>
    <cfRule type="cellIs" dxfId="882" priority="20" operator="lessThan">
      <formula>89.99%</formula>
    </cfRule>
  </conditionalFormatting>
  <conditionalFormatting sqref="AE13">
    <cfRule type="cellIs" dxfId="881" priority="15" operator="greaterThan">
      <formula>95%</formula>
    </cfRule>
    <cfRule type="cellIs" dxfId="880" priority="16" operator="greaterThanOrEqual">
      <formula>90%</formula>
    </cfRule>
    <cfRule type="cellIs" dxfId="879" priority="17" operator="lessThan">
      <formula>89.99%</formula>
    </cfRule>
  </conditionalFormatting>
  <conditionalFormatting sqref="AE16">
    <cfRule type="cellIs" dxfId="878" priority="12" operator="greaterThan">
      <formula>95%</formula>
    </cfRule>
    <cfRule type="cellIs" dxfId="877" priority="13" operator="greaterThanOrEqual">
      <formula>90%</formula>
    </cfRule>
    <cfRule type="cellIs" dxfId="876" priority="14" operator="lessThan">
      <formula>89.99%</formula>
    </cfRule>
  </conditionalFormatting>
  <conditionalFormatting sqref="AE19">
    <cfRule type="cellIs" dxfId="875" priority="9" operator="greaterThan">
      <formula>95%</formula>
    </cfRule>
    <cfRule type="cellIs" dxfId="874" priority="10" operator="greaterThanOrEqual">
      <formula>90%</formula>
    </cfRule>
    <cfRule type="cellIs" dxfId="873" priority="11" operator="lessThan">
      <formula>89.99%</formula>
    </cfRule>
  </conditionalFormatting>
  <conditionalFormatting sqref="AE22">
    <cfRule type="cellIs" dxfId="872" priority="1" operator="greaterThanOrEqual">
      <formula>100%</formula>
    </cfRule>
    <cfRule type="cellIs" dxfId="871" priority="2" operator="lessThan">
      <formula>99.99%</formula>
    </cfRule>
  </conditionalFormatting>
  <conditionalFormatting sqref="AE25">
    <cfRule type="cellIs" dxfId="870" priority="3" operator="greaterThan">
      <formula>95%</formula>
    </cfRule>
    <cfRule type="cellIs" dxfId="869" priority="4" operator="greaterThanOrEqual">
      <formula>90%</formula>
    </cfRule>
    <cfRule type="cellIs" dxfId="868" priority="5" operator="lessThan">
      <formula>89.99%</formula>
    </cfRule>
  </conditionalFormatting>
  <dataValidations count="1">
    <dataValidation showDropDown="1" showInputMessage="1" showErrorMessage="1" sqref="C21 G19:G23 G10:G11 G16:G17 G13:G14 G25:G26" xr:uid="{E7CC7ECA-6DE9-4196-A107-E30B9231882E}"/>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3E282B-2402-48BE-83CE-040134DF56C2}">
  <sheetPr>
    <tabColor theme="9" tint="-0.499984740745262"/>
  </sheetPr>
  <dimension ref="A1:AQ48"/>
  <sheetViews>
    <sheetView showGridLines="0" topLeftCell="S4" zoomScale="85" zoomScaleNormal="85" workbookViewId="0">
      <selection activeCell="AE25" sqref="AE25:AE26"/>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0" width="10.7109375" style="1" customWidth="1"/>
    <col min="31" max="31" width="22.7109375" style="1" customWidth="1"/>
    <col min="32" max="16384" width="11.42578125" style="1"/>
  </cols>
  <sheetData>
    <row r="1" spans="1:43" ht="40.5" customHeight="1">
      <c r="A1" s="148" t="str">
        <f>'PANEL DE CONTROL DISTRITAL'!A1:Q1</f>
        <v>INSTITUTO NACIONAL ELECTORAL
SISTEMA DE GESTIÓN DE LA CALIDAD
ESTADO DE MÉXICO</v>
      </c>
      <c r="B1" s="148"/>
      <c r="C1" s="148"/>
      <c r="D1" s="148"/>
      <c r="E1" s="148"/>
      <c r="F1" s="148"/>
      <c r="G1" s="148"/>
      <c r="H1" s="148"/>
      <c r="I1" s="148"/>
      <c r="J1" s="148"/>
      <c r="K1" s="148"/>
      <c r="L1" s="148"/>
      <c r="M1" s="148"/>
      <c r="N1" s="148"/>
      <c r="O1" s="148"/>
      <c r="P1" s="148"/>
      <c r="Q1" s="148"/>
      <c r="R1" s="148"/>
      <c r="S1" s="148"/>
      <c r="T1" s="148"/>
      <c r="U1" s="148"/>
      <c r="V1" s="148"/>
      <c r="W1" s="148"/>
      <c r="X1" s="148"/>
      <c r="Y1" s="148"/>
      <c r="Z1" s="148"/>
      <c r="AA1" s="148"/>
      <c r="AB1" s="148"/>
      <c r="AC1" s="148"/>
      <c r="AD1" s="148"/>
      <c r="AE1" s="148"/>
    </row>
    <row r="2" spans="1:43" ht="33.75" customHeight="1">
      <c r="A2" s="11"/>
      <c r="B2" s="11"/>
      <c r="C2" s="11"/>
      <c r="D2" s="9" t="s">
        <v>89</v>
      </c>
      <c r="E2" s="9">
        <v>14</v>
      </c>
      <c r="F2" s="149" t="s">
        <v>90</v>
      </c>
      <c r="G2" s="149"/>
      <c r="H2" s="20">
        <v>151452</v>
      </c>
      <c r="I2" s="19"/>
      <c r="J2" s="19"/>
      <c r="K2" s="19"/>
      <c r="L2" s="19"/>
      <c r="M2" s="19"/>
      <c r="N2" s="19"/>
      <c r="O2" s="19"/>
      <c r="P2" s="19"/>
      <c r="Q2" s="19"/>
      <c r="R2" s="19"/>
      <c r="S2" s="19"/>
      <c r="T2" s="19"/>
      <c r="U2" s="19"/>
      <c r="V2" s="19"/>
      <c r="W2" s="58"/>
      <c r="X2" s="150" t="str">
        <f>'PANEL DE CONTROL DISTRITAL'!M2</f>
        <v>Fecha de corte: 22/01/2024</v>
      </c>
      <c r="Y2" s="150"/>
      <c r="Z2" s="150"/>
      <c r="AA2" s="150"/>
      <c r="AB2" s="150"/>
      <c r="AC2" s="150"/>
      <c r="AD2" s="150"/>
      <c r="AE2" s="150"/>
      <c r="AF2" s="15"/>
    </row>
    <row r="3" spans="1:43" ht="11.25" customHeight="1">
      <c r="A3" s="11"/>
      <c r="B3" s="6"/>
      <c r="C3" s="6"/>
      <c r="D3" s="6"/>
      <c r="E3" s="6"/>
      <c r="F3" s="6"/>
      <c r="G3" s="6"/>
      <c r="H3" s="6"/>
      <c r="I3" s="6"/>
      <c r="J3" s="6"/>
      <c r="K3" s="6"/>
      <c r="L3" s="6"/>
      <c r="M3" s="6"/>
      <c r="N3" s="6"/>
      <c r="O3" s="6"/>
      <c r="P3" s="6"/>
      <c r="Q3" s="6"/>
      <c r="R3" s="6"/>
      <c r="S3" s="6"/>
      <c r="T3" s="6"/>
      <c r="U3" s="6"/>
      <c r="V3" s="6"/>
      <c r="W3" s="6"/>
      <c r="X3" s="6"/>
      <c r="Y3" s="6"/>
      <c r="Z3" s="6"/>
      <c r="AA3" s="6"/>
      <c r="AB3" s="6"/>
      <c r="AC3" s="6"/>
      <c r="AD3" s="6"/>
    </row>
    <row r="4" spans="1:43" ht="30" customHeight="1">
      <c r="A4" s="154" t="s">
        <v>91</v>
      </c>
      <c r="B4" s="155"/>
      <c r="C4" s="155"/>
      <c r="D4" s="155"/>
      <c r="E4" s="155"/>
      <c r="F4" s="155"/>
      <c r="G4" s="155"/>
      <c r="H4" s="155"/>
      <c r="I4" s="155"/>
      <c r="J4" s="155"/>
      <c r="K4" s="155"/>
      <c r="L4" s="155"/>
      <c r="M4" s="155"/>
      <c r="N4" s="155"/>
      <c r="O4" s="155"/>
      <c r="P4" s="155"/>
      <c r="Q4" s="155"/>
      <c r="R4" s="155"/>
      <c r="S4" s="155"/>
      <c r="T4" s="155"/>
      <c r="U4" s="155"/>
      <c r="V4" s="155"/>
      <c r="W4" s="155"/>
      <c r="X4" s="155"/>
      <c r="Y4" s="155"/>
      <c r="Z4" s="155"/>
      <c r="AA4" s="155"/>
      <c r="AB4" s="155"/>
      <c r="AC4" s="155"/>
      <c r="AD4" s="155"/>
      <c r="AE4" s="156"/>
      <c r="AG4" s="18"/>
    </row>
    <row r="5" spans="1:43" ht="5.25" customHeight="1">
      <c r="A5" s="157"/>
      <c r="B5" s="158"/>
      <c r="C5" s="158"/>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9"/>
    </row>
    <row r="6" spans="1:43" ht="18" customHeight="1">
      <c r="A6" s="151" t="str">
        <f>'PANEL DE CONTROL DISTRITAL'!A6</f>
        <v>Número</v>
      </c>
      <c r="B6" s="152" t="str">
        <f>'PANEL DE CONTROL DISTRITAL'!B6</f>
        <v xml:space="preserve">PROCESOS SUSTANTIVOS E INDICADORES </v>
      </c>
      <c r="C6" s="152"/>
      <c r="D6" s="152"/>
      <c r="E6" s="152"/>
      <c r="F6" s="152"/>
      <c r="G6" s="152"/>
      <c r="H6" s="152"/>
      <c r="I6" s="160" t="s">
        <v>92</v>
      </c>
      <c r="J6" s="161"/>
      <c r="K6" s="161"/>
      <c r="L6" s="161"/>
      <c r="M6" s="161"/>
      <c r="N6" s="161"/>
      <c r="O6" s="161"/>
      <c r="P6" s="161"/>
      <c r="Q6" s="161"/>
      <c r="R6" s="161"/>
      <c r="S6" s="161"/>
      <c r="T6" s="161"/>
      <c r="U6" s="161"/>
      <c r="V6" s="161"/>
      <c r="W6" s="161"/>
      <c r="X6" s="161"/>
      <c r="Y6" s="85"/>
      <c r="Z6" s="85"/>
      <c r="AA6" s="85"/>
      <c r="AB6" s="85"/>
      <c r="AC6" s="85"/>
      <c r="AD6" s="85"/>
      <c r="AE6" s="153" t="s">
        <v>93</v>
      </c>
    </row>
    <row r="7" spans="1:43" ht="17.25" customHeight="1">
      <c r="A7" s="151"/>
      <c r="B7" s="152" t="str">
        <f>'PANEL DE CONTROL DISTRITAL'!B7</f>
        <v>DESCRIPCIÓN</v>
      </c>
      <c r="C7" s="152"/>
      <c r="D7" s="152"/>
      <c r="E7" s="152" t="str">
        <f>'PANEL DE CONTROL DISTRITAL'!E7</f>
        <v>MEDICIÓN</v>
      </c>
      <c r="F7" s="152"/>
      <c r="G7" s="152"/>
      <c r="H7" s="152"/>
      <c r="I7" s="162" t="str">
        <f>'PANEL DE CONTROL DISTRITAL'!A5</f>
        <v>CAMPAÑA ANUAL INTENSA 2023</v>
      </c>
      <c r="J7" s="163"/>
      <c r="K7" s="163"/>
      <c r="L7" s="163"/>
      <c r="M7" s="163"/>
      <c r="N7" s="163"/>
      <c r="O7" s="163"/>
      <c r="P7" s="163"/>
      <c r="Q7" s="163"/>
      <c r="R7" s="163"/>
      <c r="S7" s="163"/>
      <c r="T7" s="163"/>
      <c r="U7" s="163"/>
      <c r="V7" s="163"/>
      <c r="W7" s="163"/>
      <c r="X7" s="163"/>
      <c r="Y7" s="86"/>
      <c r="Z7" s="86"/>
      <c r="AA7" s="86"/>
      <c r="AB7" s="86"/>
      <c r="AC7" s="86"/>
      <c r="AD7" s="86"/>
      <c r="AE7" s="153"/>
    </row>
    <row r="8" spans="1:43" ht="5.25" customHeight="1">
      <c r="A8" s="151"/>
      <c r="B8" s="164"/>
      <c r="C8" s="165"/>
      <c r="D8" s="165"/>
      <c r="E8" s="165"/>
      <c r="F8" s="165"/>
      <c r="G8" s="165"/>
      <c r="H8" s="165"/>
      <c r="I8" s="165"/>
      <c r="J8" s="165"/>
      <c r="K8" s="165"/>
      <c r="L8" s="165"/>
      <c r="M8" s="165"/>
      <c r="N8" s="165"/>
      <c r="O8" s="165"/>
      <c r="P8" s="165"/>
      <c r="Q8" s="165"/>
      <c r="R8" s="165"/>
      <c r="S8" s="165"/>
      <c r="T8" s="165"/>
      <c r="U8" s="165"/>
      <c r="V8" s="165"/>
      <c r="W8" s="165"/>
      <c r="X8" s="165"/>
      <c r="Y8" s="87"/>
      <c r="Z8" s="87"/>
      <c r="AA8" s="87"/>
      <c r="AB8" s="87"/>
      <c r="AC8" s="87"/>
      <c r="AD8" s="87"/>
      <c r="AE8" s="153"/>
    </row>
    <row r="9" spans="1:43" s="2" customFormat="1" ht="29.25" customHeight="1" thickTop="1" thickBot="1">
      <c r="A9" s="151"/>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42" t="str">
        <f>'PANEL DE CONTROL DISTRITAL'!H8</f>
        <v>Nominativo</v>
      </c>
      <c r="I9" s="31" t="str">
        <f>'150151'!I9</f>
        <v>2023-37</v>
      </c>
      <c r="J9" s="31" t="str">
        <f>'150151'!J9</f>
        <v>2023-38</v>
      </c>
      <c r="K9" s="31" t="str">
        <f>'150151'!K9</f>
        <v>2023-39</v>
      </c>
      <c r="L9" s="31" t="str">
        <f>'150151'!L9</f>
        <v>2023-40</v>
      </c>
      <c r="M9" s="31" t="str">
        <f>'150151'!M9</f>
        <v>2023-41</v>
      </c>
      <c r="N9" s="31" t="str">
        <f>'150151'!N9</f>
        <v>2023-42</v>
      </c>
      <c r="O9" s="31" t="str">
        <f>'150151'!O9</f>
        <v>2023-43</v>
      </c>
      <c r="P9" s="31" t="str">
        <f>'150151'!P9</f>
        <v>2023-44</v>
      </c>
      <c r="Q9" s="31" t="str">
        <f>'150151'!Q9</f>
        <v>2023-45</v>
      </c>
      <c r="R9" s="31" t="str">
        <f>'150151'!R9</f>
        <v>2023-46</v>
      </c>
      <c r="S9" s="31" t="str">
        <f>'150151'!S9</f>
        <v>2023-47</v>
      </c>
      <c r="T9" s="31" t="str">
        <f>'150151'!T9</f>
        <v>2023-48</v>
      </c>
      <c r="U9" s="31" t="str">
        <f>'150151'!U9</f>
        <v>2023-49</v>
      </c>
      <c r="V9" s="31" t="str">
        <f>'150151'!V9</f>
        <v>2023-50</v>
      </c>
      <c r="W9" s="31" t="str">
        <f>'150151'!W9</f>
        <v>2023-51</v>
      </c>
      <c r="X9" s="31" t="str">
        <f>'150151'!X9</f>
        <v>2023-52</v>
      </c>
      <c r="Y9" s="31" t="s">
        <v>110</v>
      </c>
      <c r="Z9" s="31" t="s">
        <v>111</v>
      </c>
      <c r="AA9" s="31" t="s">
        <v>112</v>
      </c>
      <c r="AB9" s="31" t="s">
        <v>113</v>
      </c>
      <c r="AC9" s="31" t="s">
        <v>114</v>
      </c>
      <c r="AD9" s="31" t="s">
        <v>115</v>
      </c>
      <c r="AE9" s="153"/>
    </row>
    <row r="10" spans="1:43" s="2" customFormat="1" ht="50.1" customHeight="1" thickTop="1" thickBot="1">
      <c r="A10" s="167">
        <f>'PANEL DE CONTROL DISTRITAL'!A9</f>
        <v>1</v>
      </c>
      <c r="B10" s="169" t="str">
        <f>'PANEL DE CONTROL DISTRITAL'!B9</f>
        <v>ENTREVISTA</v>
      </c>
      <c r="C10" s="166" t="str">
        <f>'PANEL DE CONTROL DISTRITAL'!C9</f>
        <v xml:space="preserve"> Auxiliar de Atención Ciudadana</v>
      </c>
      <c r="D10" s="170" t="str">
        <f>'PANEL DE CONTROL DISTRITAL'!D9</f>
        <v>Efectividad de la entrevista =</v>
      </c>
      <c r="E10" s="166" t="str">
        <f>'PANEL DE CONTROL DISTRITAL'!E9</f>
        <v>(Número de trámites aplicados / (Número de fichas requisitadas - Notificaciones de improcedencia de trámite)) x 100</v>
      </c>
      <c r="F10" s="171" t="str">
        <f>'PANEL DE CONTROL DISTRITAL'!F9</f>
        <v>Semanal (remesa)</v>
      </c>
      <c r="G10" s="172">
        <f>'PANEL DE CONTROL DISTRITAL'!G9</f>
        <v>0.9</v>
      </c>
      <c r="H10" s="25" t="str">
        <f>'PANEL DE CONTROL DISTRITAL'!H9</f>
        <v>Número de trámites aplicados</v>
      </c>
      <c r="I10" s="23">
        <v>52</v>
      </c>
      <c r="J10" s="23">
        <v>267</v>
      </c>
      <c r="K10" s="23">
        <v>184</v>
      </c>
      <c r="L10" s="23">
        <v>296</v>
      </c>
      <c r="M10" s="23">
        <v>314</v>
      </c>
      <c r="N10" s="23">
        <v>372</v>
      </c>
      <c r="O10" s="23">
        <v>343</v>
      </c>
      <c r="P10" s="23">
        <v>348</v>
      </c>
      <c r="Q10" s="23">
        <v>316</v>
      </c>
      <c r="R10" s="23">
        <v>217</v>
      </c>
      <c r="S10" s="23">
        <v>401</v>
      </c>
      <c r="T10" s="23">
        <v>550</v>
      </c>
      <c r="U10" s="23">
        <v>560</v>
      </c>
      <c r="V10" s="23">
        <v>831</v>
      </c>
      <c r="W10" s="23">
        <v>849</v>
      </c>
      <c r="X10" s="23">
        <v>724</v>
      </c>
      <c r="Y10" s="23">
        <v>709</v>
      </c>
      <c r="Z10" s="23">
        <v>582</v>
      </c>
      <c r="AA10" s="23">
        <v>761</v>
      </c>
      <c r="AB10" s="23">
        <v>1124</v>
      </c>
      <c r="AC10" s="75">
        <v>1332</v>
      </c>
      <c r="AD10" s="64">
        <v>358</v>
      </c>
      <c r="AE10" s="168">
        <f>IFERROR(SUM(I10:AD10)/SUM(I11:AD11),0)</f>
        <v>1</v>
      </c>
    </row>
    <row r="11" spans="1:43" s="2" customFormat="1" ht="50.1" customHeight="1" thickTop="1" thickBot="1">
      <c r="A11" s="167"/>
      <c r="B11" s="169"/>
      <c r="C11" s="166"/>
      <c r="D11" s="170"/>
      <c r="E11" s="166"/>
      <c r="F11" s="171"/>
      <c r="G11" s="172"/>
      <c r="H11" s="25" t="str">
        <f>'PANEL DE CONTROL DISTRITAL'!H10</f>
        <v>Número de fichas requisitadas - Notificaciones de improcedencia de trámite</v>
      </c>
      <c r="I11" s="43">
        <v>52</v>
      </c>
      <c r="J11" s="43">
        <v>267</v>
      </c>
      <c r="K11" s="43">
        <v>184</v>
      </c>
      <c r="L11" s="43">
        <v>296</v>
      </c>
      <c r="M11" s="43">
        <v>314</v>
      </c>
      <c r="N11" s="43">
        <v>372</v>
      </c>
      <c r="O11" s="43">
        <v>343</v>
      </c>
      <c r="P11" s="43">
        <v>348</v>
      </c>
      <c r="Q11" s="43">
        <v>316</v>
      </c>
      <c r="R11" s="43">
        <v>217</v>
      </c>
      <c r="S11" s="43">
        <v>401</v>
      </c>
      <c r="T11" s="43">
        <v>550</v>
      </c>
      <c r="U11" s="43">
        <v>560</v>
      </c>
      <c r="V11" s="43">
        <v>831</v>
      </c>
      <c r="W11" s="43">
        <v>849</v>
      </c>
      <c r="X11" s="43">
        <v>724</v>
      </c>
      <c r="Y11" s="43">
        <v>709</v>
      </c>
      <c r="Z11" s="43">
        <v>582</v>
      </c>
      <c r="AA11" s="43">
        <v>761</v>
      </c>
      <c r="AB11" s="43">
        <v>1124</v>
      </c>
      <c r="AC11" s="98">
        <v>1332</v>
      </c>
      <c r="AD11" s="68">
        <v>358</v>
      </c>
      <c r="AE11" s="168"/>
    </row>
    <row r="12" spans="1:43" s="45" customFormat="1" ht="8.1" customHeight="1" thickTop="1" thickBot="1">
      <c r="A12" s="167"/>
      <c r="B12" s="167"/>
      <c r="C12" s="167"/>
      <c r="D12" s="167"/>
      <c r="E12" s="167"/>
      <c r="F12" s="167"/>
      <c r="G12" s="167"/>
      <c r="H12" s="167"/>
      <c r="I12" s="167"/>
      <c r="J12" s="167"/>
      <c r="K12" s="167"/>
      <c r="L12" s="167"/>
      <c r="M12" s="167"/>
      <c r="N12" s="167"/>
      <c r="O12" s="167"/>
      <c r="P12" s="167"/>
      <c r="Q12" s="167"/>
      <c r="R12" s="167"/>
      <c r="S12" s="167"/>
      <c r="T12" s="167"/>
      <c r="U12" s="167"/>
      <c r="V12" s="167"/>
      <c r="W12" s="167"/>
      <c r="X12" s="167"/>
      <c r="Y12" s="167"/>
      <c r="Z12" s="167"/>
      <c r="AA12" s="167"/>
      <c r="AB12" s="167"/>
      <c r="AC12" s="167"/>
      <c r="AD12" s="167"/>
      <c r="AE12" s="167"/>
      <c r="AF12" s="44"/>
      <c r="AG12" s="44"/>
      <c r="AH12" s="44"/>
      <c r="AI12" s="44"/>
      <c r="AJ12" s="44"/>
      <c r="AK12" s="44"/>
      <c r="AL12" s="44"/>
      <c r="AM12" s="44"/>
      <c r="AN12" s="44"/>
      <c r="AO12" s="44"/>
      <c r="AP12" s="44"/>
      <c r="AQ12" s="44"/>
    </row>
    <row r="13" spans="1:43" s="3" customFormat="1" ht="50.1" customHeight="1" thickTop="1" thickBot="1">
      <c r="A13" s="167">
        <f>'PANEL DE CONTROL DISTRITAL'!A12</f>
        <v>2</v>
      </c>
      <c r="B13" s="169" t="str">
        <f>'PANEL DE CONTROL DISTRITAL'!B12</f>
        <v>TRÁMITE</v>
      </c>
      <c r="C13" s="166" t="str">
        <f>'PANEL DE CONTROL DISTRITAL'!C12</f>
        <v>Operador de Equipo Tecnológico</v>
      </c>
      <c r="D13" s="170" t="str">
        <f>'PANEL DE CONTROL DISTRITAL'!D12</f>
        <v>Trámites exitosos efectivos=</v>
      </c>
      <c r="E13" s="166" t="str">
        <f>'PANEL DE CONTROL DISTRITAL'!E12</f>
        <v>(Número de trámites exitosos / Número de trámites aplicados) x 100</v>
      </c>
      <c r="F13" s="171" t="str">
        <f>'PANEL DE CONTROL DISTRITAL'!F12</f>
        <v>Semanal (remesa)</v>
      </c>
      <c r="G13" s="172">
        <f>'PANEL DE CONTROL DISTRITAL'!G12</f>
        <v>0.9</v>
      </c>
      <c r="H13" s="25" t="str">
        <f>'PANEL DE CONTROL DISTRITAL'!H12</f>
        <v>Número de trámites exitosos</v>
      </c>
      <c r="I13" s="23">
        <v>52</v>
      </c>
      <c r="J13" s="23">
        <v>267</v>
      </c>
      <c r="K13" s="23">
        <v>184</v>
      </c>
      <c r="L13" s="23">
        <v>295</v>
      </c>
      <c r="M13" s="23">
        <v>313</v>
      </c>
      <c r="N13" s="23">
        <v>372</v>
      </c>
      <c r="O13" s="23">
        <v>342</v>
      </c>
      <c r="P13" s="23">
        <v>348</v>
      </c>
      <c r="Q13" s="23">
        <v>316</v>
      </c>
      <c r="R13" s="23">
        <v>216</v>
      </c>
      <c r="S13" s="23">
        <v>401</v>
      </c>
      <c r="T13" s="23">
        <v>549</v>
      </c>
      <c r="U13" s="23">
        <v>558</v>
      </c>
      <c r="V13" s="23">
        <v>829</v>
      </c>
      <c r="W13" s="23">
        <v>843</v>
      </c>
      <c r="X13" s="23">
        <v>723</v>
      </c>
      <c r="Y13" s="23">
        <v>708</v>
      </c>
      <c r="Z13" s="23">
        <v>581</v>
      </c>
      <c r="AA13" s="23">
        <v>760</v>
      </c>
      <c r="AB13" s="23">
        <v>1118</v>
      </c>
      <c r="AC13" s="75">
        <v>1322</v>
      </c>
      <c r="AD13" s="64">
        <v>355</v>
      </c>
      <c r="AE13" s="168">
        <f>IFERROR(SUM(I13:AD13)/SUM(I14:AD14),0)</f>
        <v>0.99669277632724107</v>
      </c>
    </row>
    <row r="14" spans="1:43" s="3" customFormat="1" ht="50.1" customHeight="1" thickTop="1" thickBot="1">
      <c r="A14" s="167"/>
      <c r="B14" s="169"/>
      <c r="C14" s="166"/>
      <c r="D14" s="170"/>
      <c r="E14" s="166"/>
      <c r="F14" s="171"/>
      <c r="G14" s="172"/>
      <c r="H14" s="25" t="str">
        <f>'PANEL DE CONTROL DISTRITAL'!H13</f>
        <v>Número de trámites aplicados</v>
      </c>
      <c r="I14" s="43">
        <v>52</v>
      </c>
      <c r="J14" s="43">
        <v>267</v>
      </c>
      <c r="K14" s="43">
        <v>184</v>
      </c>
      <c r="L14" s="43">
        <v>296</v>
      </c>
      <c r="M14" s="43">
        <v>314</v>
      </c>
      <c r="N14" s="43">
        <v>372</v>
      </c>
      <c r="O14" s="43">
        <v>343</v>
      </c>
      <c r="P14" s="43">
        <v>348</v>
      </c>
      <c r="Q14" s="43">
        <v>316</v>
      </c>
      <c r="R14" s="43">
        <v>217</v>
      </c>
      <c r="S14" s="43">
        <v>401</v>
      </c>
      <c r="T14" s="43">
        <v>550</v>
      </c>
      <c r="U14" s="43">
        <v>560</v>
      </c>
      <c r="V14" s="43">
        <v>831</v>
      </c>
      <c r="W14" s="43">
        <v>849</v>
      </c>
      <c r="X14" s="43">
        <v>724</v>
      </c>
      <c r="Y14" s="43">
        <v>709</v>
      </c>
      <c r="Z14" s="43">
        <v>582</v>
      </c>
      <c r="AA14" s="43">
        <v>761</v>
      </c>
      <c r="AB14" s="43">
        <v>1124</v>
      </c>
      <c r="AC14" s="98">
        <v>1332</v>
      </c>
      <c r="AD14" s="68">
        <v>358</v>
      </c>
      <c r="AE14" s="168"/>
    </row>
    <row r="15" spans="1:43" s="45" customFormat="1" ht="8.1" customHeight="1" thickTop="1" thickBot="1">
      <c r="A15" s="167"/>
      <c r="B15" s="167"/>
      <c r="C15" s="167"/>
      <c r="D15" s="167"/>
      <c r="E15" s="167"/>
      <c r="F15" s="167"/>
      <c r="G15" s="167"/>
      <c r="H15" s="167"/>
      <c r="I15" s="167"/>
      <c r="J15" s="167"/>
      <c r="K15" s="167"/>
      <c r="L15" s="167"/>
      <c r="M15" s="167"/>
      <c r="N15" s="167"/>
      <c r="O15" s="167"/>
      <c r="P15" s="167"/>
      <c r="Q15" s="167"/>
      <c r="R15" s="167"/>
      <c r="S15" s="167"/>
      <c r="T15" s="167"/>
      <c r="U15" s="167"/>
      <c r="V15" s="167"/>
      <c r="W15" s="167"/>
      <c r="X15" s="167"/>
      <c r="Y15" s="167"/>
      <c r="Z15" s="167"/>
      <c r="AA15" s="167"/>
      <c r="AB15" s="167"/>
      <c r="AC15" s="167"/>
      <c r="AD15" s="167"/>
      <c r="AE15" s="167"/>
      <c r="AF15" s="44"/>
      <c r="AG15" s="44"/>
      <c r="AH15" s="44"/>
      <c r="AI15" s="44"/>
      <c r="AJ15" s="44"/>
      <c r="AK15" s="44"/>
      <c r="AL15" s="44"/>
      <c r="AM15" s="44"/>
      <c r="AN15" s="44"/>
      <c r="AO15" s="44"/>
      <c r="AP15" s="44"/>
      <c r="AQ15" s="44"/>
    </row>
    <row r="16" spans="1:43" s="3" customFormat="1" ht="50.1" customHeight="1" thickTop="1" thickBot="1">
      <c r="A16" s="167">
        <f>'PANEL DE CONTROL DISTRITAL'!A15</f>
        <v>3</v>
      </c>
      <c r="B16" s="169" t="str">
        <f>'PANEL DE CONTROL DISTRITAL'!B15</f>
        <v>TRANSFERENCIA</v>
      </c>
      <c r="C16" s="166" t="str">
        <f>'PANEL DE CONTROL DISTRITAL'!C15</f>
        <v>Responsable de Módulo</v>
      </c>
      <c r="D16" s="170" t="str">
        <f>'PANEL DE CONTROL DISTRITAL'!D15</f>
        <v xml:space="preserve">Transacciones exitosas = </v>
      </c>
      <c r="E16" s="166" t="str">
        <f>'PANEL DE CONTROL DISTRITAL'!E15</f>
        <v>(Número de Archivos de Transacción aceptados /Total de Archivos de Transacción procesados) x100</v>
      </c>
      <c r="F16" s="171" t="str">
        <f>'PANEL DE CONTROL DISTRITAL'!F15</f>
        <v>Semanal (remesa)</v>
      </c>
      <c r="G16" s="172">
        <f>'PANEL DE CONTROL DISTRITAL'!G15</f>
        <v>0.9</v>
      </c>
      <c r="H16" s="25" t="str">
        <f>'PANEL DE CONTROL DISTRITAL'!H15</f>
        <v>Número de Archivos de Transacción aceptados</v>
      </c>
      <c r="I16" s="23">
        <v>52</v>
      </c>
      <c r="J16" s="23">
        <v>267</v>
      </c>
      <c r="K16" s="23">
        <v>184</v>
      </c>
      <c r="L16" s="23">
        <v>296</v>
      </c>
      <c r="M16" s="23">
        <v>314</v>
      </c>
      <c r="N16" s="23">
        <v>372</v>
      </c>
      <c r="O16" s="23">
        <v>343</v>
      </c>
      <c r="P16" s="23">
        <v>348</v>
      </c>
      <c r="Q16" s="23">
        <v>316</v>
      </c>
      <c r="R16" s="23">
        <v>217</v>
      </c>
      <c r="S16" s="23">
        <v>401</v>
      </c>
      <c r="T16" s="23">
        <v>550</v>
      </c>
      <c r="U16" s="23">
        <v>560</v>
      </c>
      <c r="V16" s="23">
        <v>831</v>
      </c>
      <c r="W16" s="23">
        <v>849</v>
      </c>
      <c r="X16" s="23">
        <v>724</v>
      </c>
      <c r="Y16" s="23">
        <v>709</v>
      </c>
      <c r="Z16" s="23">
        <v>582</v>
      </c>
      <c r="AA16" s="23">
        <v>761</v>
      </c>
      <c r="AB16" s="23">
        <v>1124</v>
      </c>
      <c r="AC16" s="75">
        <v>1332</v>
      </c>
      <c r="AD16" s="64">
        <v>358</v>
      </c>
      <c r="AE16" s="168">
        <f>IFERROR(SUM(I16:AD16)/SUM(I17:AD17),0)</f>
        <v>1</v>
      </c>
    </row>
    <row r="17" spans="1:43" s="3" customFormat="1" ht="50.1" customHeight="1" thickTop="1" thickBot="1">
      <c r="A17" s="167"/>
      <c r="B17" s="169"/>
      <c r="C17" s="166"/>
      <c r="D17" s="170"/>
      <c r="E17" s="166"/>
      <c r="F17" s="171"/>
      <c r="G17" s="172"/>
      <c r="H17" s="25" t="str">
        <f>'PANEL DE CONTROL DISTRITAL'!H16</f>
        <v>Total de Archivos de Transacción procesados</v>
      </c>
      <c r="I17" s="43">
        <v>52</v>
      </c>
      <c r="J17" s="43">
        <v>267</v>
      </c>
      <c r="K17" s="43">
        <v>184</v>
      </c>
      <c r="L17" s="43">
        <v>296</v>
      </c>
      <c r="M17" s="43">
        <v>314</v>
      </c>
      <c r="N17" s="43">
        <v>372</v>
      </c>
      <c r="O17" s="43">
        <v>343</v>
      </c>
      <c r="P17" s="43">
        <v>348</v>
      </c>
      <c r="Q17" s="43">
        <v>316</v>
      </c>
      <c r="R17" s="43">
        <v>217</v>
      </c>
      <c r="S17" s="43">
        <v>401</v>
      </c>
      <c r="T17" s="43">
        <v>550</v>
      </c>
      <c r="U17" s="43">
        <v>560</v>
      </c>
      <c r="V17" s="43">
        <v>831</v>
      </c>
      <c r="W17" s="43">
        <v>849</v>
      </c>
      <c r="X17" s="43">
        <v>724</v>
      </c>
      <c r="Y17" s="43">
        <v>709</v>
      </c>
      <c r="Z17" s="43">
        <v>582</v>
      </c>
      <c r="AA17" s="43">
        <v>761</v>
      </c>
      <c r="AB17" s="43">
        <v>1124</v>
      </c>
      <c r="AC17" s="98">
        <v>1332</v>
      </c>
      <c r="AD17" s="68">
        <v>358</v>
      </c>
      <c r="AE17" s="168"/>
    </row>
    <row r="18" spans="1:43" s="45" customFormat="1" ht="8.1" customHeight="1" thickTop="1" thickBot="1">
      <c r="A18" s="167"/>
      <c r="B18" s="167"/>
      <c r="C18" s="167"/>
      <c r="D18" s="167"/>
      <c r="E18" s="167"/>
      <c r="F18" s="167"/>
      <c r="G18" s="167"/>
      <c r="H18" s="167"/>
      <c r="I18" s="167"/>
      <c r="J18" s="167"/>
      <c r="K18" s="167"/>
      <c r="L18" s="167"/>
      <c r="M18" s="167"/>
      <c r="N18" s="167"/>
      <c r="O18" s="167"/>
      <c r="P18" s="167"/>
      <c r="Q18" s="167"/>
      <c r="R18" s="167"/>
      <c r="S18" s="167"/>
      <c r="T18" s="167"/>
      <c r="U18" s="167"/>
      <c r="V18" s="167"/>
      <c r="W18" s="167"/>
      <c r="X18" s="167"/>
      <c r="Y18" s="167"/>
      <c r="Z18" s="167"/>
      <c r="AA18" s="167"/>
      <c r="AB18" s="167"/>
      <c r="AC18" s="167"/>
      <c r="AD18" s="167"/>
      <c r="AE18" s="167"/>
      <c r="AF18" s="44"/>
      <c r="AG18" s="44"/>
      <c r="AH18" s="44"/>
      <c r="AI18" s="44"/>
      <c r="AJ18" s="44"/>
      <c r="AK18" s="44"/>
      <c r="AL18" s="44"/>
      <c r="AM18" s="44"/>
      <c r="AN18" s="44"/>
      <c r="AO18" s="44"/>
      <c r="AP18" s="44"/>
      <c r="AQ18" s="44"/>
    </row>
    <row r="19" spans="1:43" s="3" customFormat="1" ht="50.1" customHeight="1" thickTop="1" thickBot="1">
      <c r="A19" s="167">
        <f>'PANEL DE CONTROL DISTRITAL'!A18</f>
        <v>4</v>
      </c>
      <c r="B19" s="169" t="str">
        <f>'PANEL DE CONTROL DISTRITAL'!B18</f>
        <v>CONCILIACIÓN</v>
      </c>
      <c r="C19" s="166" t="str">
        <f>'PANEL DE CONTROL DISTRITAL'!C18</f>
        <v>Responsable de Módulo</v>
      </c>
      <c r="D19" s="170" t="str">
        <f>'PANEL DE CONTROL DISTRITAL'!D18</f>
        <v xml:space="preserve">Credenciales disponibles para entrega = </v>
      </c>
      <c r="E19" s="166" t="str">
        <f>'PANEL DE CONTROL DISTRITAL'!E18</f>
        <v>((Credenciales recibidas - Credenciales inconsistentes) / Credenciales recibidas) x 100</v>
      </c>
      <c r="F19" s="171" t="str">
        <f>'PANEL DE CONTROL DISTRITAL'!F18</f>
        <v>Semanal (remesa)</v>
      </c>
      <c r="G19" s="172">
        <f>'PANEL DE CONTROL DISTRITAL'!G18</f>
        <v>0.9</v>
      </c>
      <c r="H19" s="25" t="str">
        <f>'PANEL DE CONTROL DISTRITAL'!H18</f>
        <v xml:space="preserve">Credenciales Recibidas - Credenciales inconsistentes </v>
      </c>
      <c r="I19" s="23">
        <v>0</v>
      </c>
      <c r="J19" s="23">
        <v>459</v>
      </c>
      <c r="K19" s="23">
        <v>164</v>
      </c>
      <c r="L19" s="23">
        <v>283</v>
      </c>
      <c r="M19" s="23">
        <v>325</v>
      </c>
      <c r="N19" s="23">
        <v>370</v>
      </c>
      <c r="O19" s="23">
        <v>356</v>
      </c>
      <c r="P19" s="23">
        <v>357</v>
      </c>
      <c r="Q19" s="23">
        <v>317</v>
      </c>
      <c r="R19" s="23">
        <v>225</v>
      </c>
      <c r="S19" s="23">
        <v>324</v>
      </c>
      <c r="T19" s="23">
        <v>491</v>
      </c>
      <c r="U19" s="23">
        <v>472</v>
      </c>
      <c r="V19" s="23">
        <v>618</v>
      </c>
      <c r="W19" s="23">
        <v>1137</v>
      </c>
      <c r="X19" s="23">
        <v>483</v>
      </c>
      <c r="Y19" s="23">
        <v>465</v>
      </c>
      <c r="Z19" s="23">
        <v>382</v>
      </c>
      <c r="AA19" s="23">
        <v>555</v>
      </c>
      <c r="AB19" s="23">
        <v>1368</v>
      </c>
      <c r="AC19" s="64">
        <v>943</v>
      </c>
      <c r="AD19" s="64">
        <v>86</v>
      </c>
      <c r="AE19" s="168">
        <f>IFERROR(SUM(I19:AD19)/SUM(I20:AD20),0)</f>
        <v>1</v>
      </c>
    </row>
    <row r="20" spans="1:43" s="3" customFormat="1" ht="50.1" customHeight="1" thickTop="1" thickBot="1">
      <c r="A20" s="167"/>
      <c r="B20" s="169"/>
      <c r="C20" s="166"/>
      <c r="D20" s="170"/>
      <c r="E20" s="166"/>
      <c r="F20" s="171"/>
      <c r="G20" s="172"/>
      <c r="H20" s="25" t="str">
        <f>'PANEL DE CONTROL DISTRITAL'!H19</f>
        <v>Credenciales recibidas</v>
      </c>
      <c r="I20" s="43">
        <v>0</v>
      </c>
      <c r="J20" s="43">
        <v>459</v>
      </c>
      <c r="K20" s="43">
        <v>164</v>
      </c>
      <c r="L20" s="43">
        <v>283</v>
      </c>
      <c r="M20" s="43">
        <v>325</v>
      </c>
      <c r="N20" s="43">
        <v>370</v>
      </c>
      <c r="O20" s="43">
        <v>356</v>
      </c>
      <c r="P20" s="43">
        <v>357</v>
      </c>
      <c r="Q20" s="43">
        <v>317</v>
      </c>
      <c r="R20" s="43">
        <v>225</v>
      </c>
      <c r="S20" s="43">
        <v>324</v>
      </c>
      <c r="T20" s="43">
        <v>491</v>
      </c>
      <c r="U20" s="43">
        <v>472</v>
      </c>
      <c r="V20" s="43">
        <v>618</v>
      </c>
      <c r="W20" s="43">
        <v>1137</v>
      </c>
      <c r="X20" s="43">
        <v>483</v>
      </c>
      <c r="Y20" s="43">
        <v>465</v>
      </c>
      <c r="Z20" s="43">
        <v>382</v>
      </c>
      <c r="AA20" s="43">
        <v>555</v>
      </c>
      <c r="AB20" s="43">
        <v>1368</v>
      </c>
      <c r="AC20" s="68">
        <v>943</v>
      </c>
      <c r="AD20" s="68">
        <v>86</v>
      </c>
      <c r="AE20" s="168"/>
    </row>
    <row r="21" spans="1:43" s="45" customFormat="1" ht="8.1" customHeight="1" thickTop="1" thickBot="1">
      <c r="A21" s="46"/>
      <c r="B21" s="47"/>
      <c r="C21" s="48"/>
      <c r="D21" s="49"/>
      <c r="E21" s="48"/>
      <c r="F21" s="50"/>
      <c r="G21" s="51"/>
      <c r="H21" s="52"/>
      <c r="I21" s="53"/>
      <c r="J21" s="53"/>
      <c r="K21" s="53"/>
      <c r="L21" s="53"/>
      <c r="M21" s="53"/>
      <c r="N21" s="53"/>
      <c r="O21" s="53"/>
      <c r="P21" s="53"/>
      <c r="Q21" s="53"/>
      <c r="R21" s="53"/>
      <c r="S21" s="53"/>
      <c r="T21" s="53"/>
      <c r="U21" s="53"/>
      <c r="V21" s="53"/>
      <c r="W21" s="53"/>
      <c r="X21" s="53"/>
      <c r="Y21" s="53"/>
      <c r="Z21" s="53"/>
      <c r="AA21" s="53"/>
      <c r="AB21" s="53"/>
      <c r="AC21" s="53"/>
      <c r="AD21" s="53"/>
      <c r="AE21" s="54"/>
      <c r="AF21" s="44"/>
      <c r="AG21" s="44"/>
      <c r="AH21" s="44"/>
      <c r="AI21" s="44"/>
      <c r="AJ21" s="44"/>
      <c r="AK21" s="44"/>
      <c r="AL21" s="44"/>
      <c r="AM21" s="44"/>
      <c r="AN21" s="44"/>
      <c r="AO21" s="44"/>
      <c r="AP21" s="44"/>
      <c r="AQ21" s="44"/>
    </row>
    <row r="22" spans="1:43" s="3" customFormat="1" ht="50.1" customHeight="1" thickTop="1" thickBot="1">
      <c r="A22" s="167">
        <f>'PANEL DE CONTROL DISTRITAL'!A21</f>
        <v>5</v>
      </c>
      <c r="B22" s="169" t="str">
        <f>'PANEL DE CONTROL DISTRITAL'!B21</f>
        <v>CONCILIACIÓN</v>
      </c>
      <c r="C22" s="166" t="str">
        <f>'PANEL DE CONTROL DISTRITAL'!C21</f>
        <v>Responsable de Módulo</v>
      </c>
      <c r="D22" s="170" t="str">
        <f>'PANEL DE CONTROL DISTRITAL'!D21</f>
        <v xml:space="preserve">Credenciales disponibles para entrega = </v>
      </c>
      <c r="E22" s="166" t="str">
        <f>'PANEL DE CONTROL DISTRITAL'!E21</f>
        <v>(Credenciales en resguardo / Credenciales totales en SIIRFE disponibles para entrega) x 100</v>
      </c>
      <c r="F22" s="171" t="str">
        <f>'PANEL DE CONTROL DISTRITAL'!F21</f>
        <v>Semanal (remesa)</v>
      </c>
      <c r="G22" s="172">
        <f>'PANEL DE CONTROL DISTRITAL'!G21</f>
        <v>1</v>
      </c>
      <c r="H22" s="25" t="str">
        <f>'PANEL DE CONTROL DISTRITAL'!H21</f>
        <v>Credenciales en resguardo</v>
      </c>
      <c r="I22" s="23">
        <v>684</v>
      </c>
      <c r="J22" s="23">
        <v>716</v>
      </c>
      <c r="K22" s="23">
        <v>606</v>
      </c>
      <c r="L22" s="23">
        <v>600</v>
      </c>
      <c r="M22" s="23">
        <v>688</v>
      </c>
      <c r="N22" s="23">
        <v>726</v>
      </c>
      <c r="O22" s="23">
        <v>725</v>
      </c>
      <c r="P22" s="23">
        <v>718</v>
      </c>
      <c r="Q22" s="23">
        <v>612</v>
      </c>
      <c r="R22" s="23">
        <v>536</v>
      </c>
      <c r="S22" s="23">
        <v>551</v>
      </c>
      <c r="T22" s="23">
        <v>669</v>
      </c>
      <c r="U22" s="23">
        <v>718</v>
      </c>
      <c r="V22" s="23">
        <v>857</v>
      </c>
      <c r="W22" s="23">
        <v>1263</v>
      </c>
      <c r="X22" s="23">
        <v>982</v>
      </c>
      <c r="Y22" s="23">
        <v>870</v>
      </c>
      <c r="Z22" s="23">
        <v>643</v>
      </c>
      <c r="AA22" s="23">
        <v>776</v>
      </c>
      <c r="AB22" s="23">
        <v>1375</v>
      </c>
      <c r="AC22" s="75">
        <v>1382</v>
      </c>
      <c r="AD22" s="75">
        <v>1436</v>
      </c>
      <c r="AE22" s="168">
        <f>IFERROR(SUM(I22:AD22)/SUM(I23:AD23),0)</f>
        <v>1</v>
      </c>
    </row>
    <row r="23" spans="1:43" s="3" customFormat="1" ht="50.1" customHeight="1" thickTop="1" thickBot="1">
      <c r="A23" s="167"/>
      <c r="B23" s="169"/>
      <c r="C23" s="166"/>
      <c r="D23" s="170"/>
      <c r="E23" s="166"/>
      <c r="F23" s="171"/>
      <c r="G23" s="172"/>
      <c r="H23" s="25" t="str">
        <f>'PANEL DE CONTROL DISTRITAL'!H22</f>
        <v>Credenciales totales en SIIRFE disponibles para entrega</v>
      </c>
      <c r="I23" s="43">
        <v>684</v>
      </c>
      <c r="J23" s="43">
        <v>716</v>
      </c>
      <c r="K23" s="43">
        <v>606</v>
      </c>
      <c r="L23" s="43">
        <v>600</v>
      </c>
      <c r="M23" s="43">
        <v>688</v>
      </c>
      <c r="N23" s="43">
        <v>726</v>
      </c>
      <c r="O23" s="43">
        <v>725</v>
      </c>
      <c r="P23" s="43">
        <v>718</v>
      </c>
      <c r="Q23" s="43">
        <v>612</v>
      </c>
      <c r="R23" s="43">
        <v>536</v>
      </c>
      <c r="S23" s="43">
        <v>551</v>
      </c>
      <c r="T23" s="43">
        <v>669</v>
      </c>
      <c r="U23" s="43">
        <v>718</v>
      </c>
      <c r="V23" s="43">
        <v>857</v>
      </c>
      <c r="W23" s="43">
        <v>1263</v>
      </c>
      <c r="X23" s="43">
        <v>982</v>
      </c>
      <c r="Y23" s="43">
        <v>870</v>
      </c>
      <c r="Z23" s="43">
        <v>643</v>
      </c>
      <c r="AA23" s="43">
        <v>776</v>
      </c>
      <c r="AB23" s="43">
        <v>1375</v>
      </c>
      <c r="AC23" s="98">
        <v>1382</v>
      </c>
      <c r="AD23" s="98">
        <v>1436</v>
      </c>
      <c r="AE23" s="168"/>
    </row>
    <row r="24" spans="1:43" s="4" customFormat="1" ht="7.5" customHeight="1" thickTop="1" thickBot="1">
      <c r="A24" s="167"/>
      <c r="B24" s="167"/>
      <c r="C24" s="167"/>
      <c r="D24" s="167"/>
      <c r="E24" s="167"/>
      <c r="F24" s="167"/>
      <c r="G24" s="167"/>
      <c r="H24" s="167"/>
      <c r="I24" s="167"/>
      <c r="J24" s="167"/>
      <c r="K24" s="167"/>
      <c r="L24" s="167"/>
      <c r="M24" s="167"/>
      <c r="N24" s="167"/>
      <c r="O24" s="167"/>
      <c r="P24" s="167"/>
      <c r="Q24" s="167"/>
      <c r="R24" s="167"/>
      <c r="S24" s="167"/>
      <c r="T24" s="167"/>
      <c r="U24" s="167"/>
      <c r="V24" s="167"/>
      <c r="W24" s="167"/>
      <c r="X24" s="167"/>
      <c r="Y24" s="167"/>
      <c r="Z24" s="167"/>
      <c r="AA24" s="167"/>
      <c r="AB24" s="167"/>
      <c r="AC24" s="167"/>
      <c r="AD24" s="167"/>
      <c r="AE24" s="167"/>
    </row>
    <row r="25" spans="1:43" ht="50.1" customHeight="1" thickTop="1" thickBot="1">
      <c r="A25" s="167">
        <f>'PANEL DE CONTROL DISTRITAL'!A24</f>
        <v>6</v>
      </c>
      <c r="B25" s="169" t="str">
        <f>'PANEL DE CONTROL DISTRITAL'!B24</f>
        <v>ENTREGA</v>
      </c>
      <c r="C25" s="166" t="str">
        <f>'PANEL DE CONTROL DISTRITAL'!C24</f>
        <v>Operador de Equipo Tecnológico</v>
      </c>
      <c r="D25" s="170" t="str">
        <f>'PANEL DE CONTROL DISTRITAL'!D24</f>
        <v xml:space="preserve">Efectividad de entrega de CPV en MAC = </v>
      </c>
      <c r="E25" s="166" t="str">
        <f>'PANEL DE CONTROL DISTRITAL'!E24</f>
        <v>(Total de credenciales entregadas / Total de credenciales solicitadas) x 100</v>
      </c>
      <c r="F25" s="171" t="str">
        <f>'PANEL DE CONTROL DISTRITAL'!F24</f>
        <v>Semanal (remesa)</v>
      </c>
      <c r="G25" s="172">
        <f>'PANEL DE CONTROL DISTRITAL'!G24</f>
        <v>0.9</v>
      </c>
      <c r="H25" s="25" t="str">
        <f>'PANEL DE CONTROL DISTRITAL'!H24</f>
        <v xml:space="preserve">Total de credenciales entregadas </v>
      </c>
      <c r="I25" s="23">
        <v>81</v>
      </c>
      <c r="J25" s="23">
        <v>360</v>
      </c>
      <c r="K25" s="23">
        <v>257</v>
      </c>
      <c r="L25" s="23">
        <v>289</v>
      </c>
      <c r="M25" s="23">
        <v>227</v>
      </c>
      <c r="N25" s="23">
        <v>326</v>
      </c>
      <c r="O25" s="23">
        <v>357</v>
      </c>
      <c r="P25" s="23">
        <v>364</v>
      </c>
      <c r="Q25" s="23">
        <v>423</v>
      </c>
      <c r="R25" s="23">
        <v>301</v>
      </c>
      <c r="S25" s="23">
        <v>302</v>
      </c>
      <c r="T25" s="23">
        <v>373</v>
      </c>
      <c r="U25" s="23">
        <v>423</v>
      </c>
      <c r="V25" s="23">
        <v>479</v>
      </c>
      <c r="W25" s="23">
        <v>728</v>
      </c>
      <c r="X25" s="23">
        <v>764</v>
      </c>
      <c r="Y25" s="23">
        <v>577</v>
      </c>
      <c r="Z25" s="23">
        <v>609</v>
      </c>
      <c r="AA25" s="23">
        <v>422</v>
      </c>
      <c r="AB25" s="23">
        <v>769</v>
      </c>
      <c r="AC25" s="64">
        <v>927</v>
      </c>
      <c r="AD25" s="64">
        <v>32</v>
      </c>
      <c r="AE25" s="168">
        <f>IFERROR(SUM(I25:AD25)/SUM(I26:AD26),0)</f>
        <v>0.99925508140896036</v>
      </c>
    </row>
    <row r="26" spans="1:43" ht="50.1" customHeight="1" thickTop="1" thickBot="1">
      <c r="A26" s="167"/>
      <c r="B26" s="169"/>
      <c r="C26" s="166"/>
      <c r="D26" s="170"/>
      <c r="E26" s="166"/>
      <c r="F26" s="171"/>
      <c r="G26" s="172"/>
      <c r="H26" s="25" t="str">
        <f>'PANEL DE CONTROL DISTRITAL'!H25</f>
        <v xml:space="preserve"> Total de credenciales solicitadas</v>
      </c>
      <c r="I26" s="43">
        <v>82</v>
      </c>
      <c r="J26" s="43">
        <v>360</v>
      </c>
      <c r="K26" s="43">
        <v>258</v>
      </c>
      <c r="L26" s="43">
        <v>289</v>
      </c>
      <c r="M26" s="43">
        <v>229</v>
      </c>
      <c r="N26" s="43">
        <v>327</v>
      </c>
      <c r="O26" s="43">
        <v>357</v>
      </c>
      <c r="P26" s="43">
        <v>364</v>
      </c>
      <c r="Q26" s="43">
        <v>423</v>
      </c>
      <c r="R26" s="43">
        <v>301</v>
      </c>
      <c r="S26" s="43">
        <v>302</v>
      </c>
      <c r="T26" s="43">
        <v>373</v>
      </c>
      <c r="U26" s="43">
        <v>423</v>
      </c>
      <c r="V26" s="43">
        <v>479</v>
      </c>
      <c r="W26" s="43">
        <v>728</v>
      </c>
      <c r="X26" s="43">
        <v>764</v>
      </c>
      <c r="Y26" s="43">
        <v>578</v>
      </c>
      <c r="Z26" s="43">
        <v>610</v>
      </c>
      <c r="AA26" s="43">
        <v>422</v>
      </c>
      <c r="AB26" s="43">
        <v>769</v>
      </c>
      <c r="AC26" s="68">
        <v>927</v>
      </c>
      <c r="AD26" s="68">
        <v>32</v>
      </c>
      <c r="AE26" s="168"/>
    </row>
    <row r="27" spans="1:43" ht="15.75" customHeight="1" thickTop="1">
      <c r="B27" s="1" t="s">
        <v>116</v>
      </c>
      <c r="H27" s="55"/>
      <c r="I27" s="56"/>
      <c r="J27" s="56"/>
      <c r="K27" s="56"/>
      <c r="L27" s="56"/>
      <c r="M27" s="56"/>
      <c r="N27" s="56"/>
      <c r="O27" s="56"/>
      <c r="P27" s="56"/>
      <c r="Q27" s="56"/>
      <c r="R27" s="56"/>
      <c r="S27" s="56"/>
      <c r="T27" s="56"/>
      <c r="U27" s="56"/>
      <c r="V27" s="56"/>
      <c r="W27" s="56"/>
      <c r="X27" s="56"/>
      <c r="Y27" s="56"/>
      <c r="Z27" s="56"/>
      <c r="AA27" s="56"/>
      <c r="AB27" s="56"/>
      <c r="AC27" s="56"/>
      <c r="AD27" s="56"/>
      <c r="AE27" s="12"/>
    </row>
    <row r="28" spans="1:43" ht="15.75" customHeight="1">
      <c r="H28" s="57"/>
    </row>
    <row r="29" spans="1:43" ht="15.75" customHeight="1">
      <c r="H29" s="57"/>
      <c r="I29" s="179" t="s">
        <v>117</v>
      </c>
      <c r="J29" s="179"/>
      <c r="K29" s="179"/>
      <c r="L29" s="179"/>
    </row>
    <row r="30" spans="1:43" ht="15.75" customHeight="1">
      <c r="H30" s="57"/>
      <c r="I30" s="26"/>
      <c r="J30" s="27" t="s">
        <v>118</v>
      </c>
      <c r="K30" s="27"/>
      <c r="L30" s="27"/>
    </row>
    <row r="31" spans="1:43" ht="39" customHeight="1">
      <c r="H31" s="57"/>
      <c r="I31" s="28"/>
      <c r="J31" s="27" t="s">
        <v>119</v>
      </c>
      <c r="K31" s="27"/>
      <c r="L31" s="27"/>
    </row>
    <row r="32" spans="1:43" ht="30" customHeight="1">
      <c r="H32" s="57"/>
      <c r="I32" s="29"/>
      <c r="J32" s="27" t="s">
        <v>120</v>
      </c>
      <c r="K32" s="27"/>
      <c r="L32" s="27"/>
    </row>
    <row r="33" spans="2:13" ht="30" customHeight="1">
      <c r="H33" s="57"/>
      <c r="I33" s="27"/>
      <c r="J33" s="27"/>
      <c r="K33" s="27"/>
      <c r="L33" s="27"/>
    </row>
    <row r="34" spans="2:13" ht="30" customHeight="1">
      <c r="B34" s="180" t="s">
        <v>121</v>
      </c>
      <c r="C34" s="180"/>
      <c r="D34" s="180"/>
      <c r="E34" s="180"/>
      <c r="F34" s="180"/>
      <c r="G34" s="180"/>
      <c r="H34" s="180"/>
      <c r="I34" s="180"/>
      <c r="J34" s="180"/>
      <c r="K34" s="180"/>
      <c r="L34" s="180"/>
      <c r="M34" s="181"/>
    </row>
    <row r="35" spans="2:13" ht="30" customHeight="1">
      <c r="B35" s="182" t="s">
        <v>122</v>
      </c>
      <c r="C35" s="182"/>
      <c r="D35" s="182"/>
      <c r="E35" s="182"/>
      <c r="F35" s="182"/>
      <c r="G35" s="183"/>
      <c r="H35" s="184" t="s">
        <v>123</v>
      </c>
      <c r="I35" s="182"/>
      <c r="J35" s="182"/>
      <c r="K35" s="182"/>
      <c r="L35" s="182"/>
      <c r="M35" s="183"/>
    </row>
    <row r="36" spans="2:13" ht="30" customHeight="1">
      <c r="B36" s="173"/>
      <c r="C36" s="174"/>
      <c r="D36" s="174"/>
      <c r="E36" s="174"/>
      <c r="F36" s="174"/>
      <c r="G36" s="175"/>
      <c r="H36" s="173"/>
      <c r="I36" s="174"/>
      <c r="J36" s="174"/>
      <c r="K36" s="174"/>
      <c r="L36" s="174"/>
      <c r="M36" s="175"/>
    </row>
    <row r="37" spans="2:13" ht="30" customHeight="1">
      <c r="B37" s="176"/>
      <c r="C37" s="177"/>
      <c r="D37" s="177"/>
      <c r="E37" s="177"/>
      <c r="F37" s="177"/>
      <c r="G37" s="178"/>
      <c r="H37" s="176"/>
      <c r="I37" s="177"/>
      <c r="J37" s="177"/>
      <c r="K37" s="177"/>
      <c r="L37" s="177"/>
      <c r="M37" s="178"/>
    </row>
    <row r="38" spans="2:13" ht="35.1" customHeight="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1">
    <mergeCell ref="B35:G35"/>
    <mergeCell ref="H35:M35"/>
    <mergeCell ref="B36:G37"/>
    <mergeCell ref="H36:M37"/>
    <mergeCell ref="A24:AE24"/>
    <mergeCell ref="A25:A26"/>
    <mergeCell ref="B25:B26"/>
    <mergeCell ref="C25:C26"/>
    <mergeCell ref="D25:D26"/>
    <mergeCell ref="E25:E26"/>
    <mergeCell ref="F25:F26"/>
    <mergeCell ref="G25:G26"/>
    <mergeCell ref="AE25:AE26"/>
    <mergeCell ref="AE10:AE11"/>
    <mergeCell ref="A1:AE1"/>
    <mergeCell ref="F2:G2"/>
    <mergeCell ref="A4:AE4"/>
    <mergeCell ref="A5:AE5"/>
    <mergeCell ref="A6:A9"/>
    <mergeCell ref="B6:H6"/>
    <mergeCell ref="I6:X6"/>
    <mergeCell ref="AE6:AE9"/>
    <mergeCell ref="B7:D7"/>
    <mergeCell ref="E7:H7"/>
    <mergeCell ref="I7:X7"/>
    <mergeCell ref="B8:X8"/>
    <mergeCell ref="X2:AE2"/>
    <mergeCell ref="F10:F11"/>
    <mergeCell ref="G10:G11"/>
    <mergeCell ref="E16:E17"/>
    <mergeCell ref="A10:A11"/>
    <mergeCell ref="B10:B11"/>
    <mergeCell ref="C10:C11"/>
    <mergeCell ref="D10:D11"/>
    <mergeCell ref="A15:AE15"/>
    <mergeCell ref="A12:AE12"/>
    <mergeCell ref="A13:A14"/>
    <mergeCell ref="B13:B14"/>
    <mergeCell ref="C13:C14"/>
    <mergeCell ref="D13:D14"/>
    <mergeCell ref="E13:E14"/>
    <mergeCell ref="F13:F14"/>
    <mergeCell ref="G13:G14"/>
    <mergeCell ref="AE13:AE14"/>
    <mergeCell ref="E10:E11"/>
    <mergeCell ref="F16:F17"/>
    <mergeCell ref="G16:G17"/>
    <mergeCell ref="AE16:AE17"/>
    <mergeCell ref="A18:AE18"/>
    <mergeCell ref="A19:A20"/>
    <mergeCell ref="B19:B20"/>
    <mergeCell ref="C19:C20"/>
    <mergeCell ref="D19:D20"/>
    <mergeCell ref="E19:E20"/>
    <mergeCell ref="F19:F20"/>
    <mergeCell ref="G19:G20"/>
    <mergeCell ref="AE19:AE20"/>
    <mergeCell ref="A16:A17"/>
    <mergeCell ref="B16:B17"/>
    <mergeCell ref="C16:C17"/>
    <mergeCell ref="D16:D17"/>
    <mergeCell ref="A22:A23"/>
    <mergeCell ref="B22:B23"/>
    <mergeCell ref="C22:C23"/>
    <mergeCell ref="D22:D23"/>
    <mergeCell ref="E22:E23"/>
    <mergeCell ref="F22:F23"/>
    <mergeCell ref="G22:G23"/>
    <mergeCell ref="AE22:AE23"/>
    <mergeCell ref="I29:L29"/>
    <mergeCell ref="B34:M34"/>
  </mergeCells>
  <conditionalFormatting sqref="I21:AD21">
    <cfRule type="colorScale" priority="664">
      <colorScale>
        <cfvo type="min"/>
        <cfvo type="percentile" val="50"/>
        <cfvo type="max"/>
        <color rgb="FFE98BD7"/>
        <color rgb="FFD5007F"/>
        <color rgb="FF950054"/>
      </colorScale>
    </cfRule>
  </conditionalFormatting>
  <conditionalFormatting sqref="AE10">
    <cfRule type="cellIs" dxfId="867" priority="18" operator="greaterThan">
      <formula>95%</formula>
    </cfRule>
    <cfRule type="cellIs" dxfId="866" priority="19" operator="greaterThanOrEqual">
      <formula>90%</formula>
    </cfRule>
    <cfRule type="cellIs" dxfId="865" priority="20" operator="lessThan">
      <formula>89.99%</formula>
    </cfRule>
  </conditionalFormatting>
  <conditionalFormatting sqref="AE13">
    <cfRule type="cellIs" dxfId="864" priority="15" operator="greaterThan">
      <formula>95%</formula>
    </cfRule>
    <cfRule type="cellIs" dxfId="863" priority="16" operator="greaterThanOrEqual">
      <formula>90%</formula>
    </cfRule>
    <cfRule type="cellIs" dxfId="862" priority="17" operator="lessThan">
      <formula>89.99%</formula>
    </cfRule>
  </conditionalFormatting>
  <conditionalFormatting sqref="AE16">
    <cfRule type="cellIs" dxfId="861" priority="12" operator="greaterThan">
      <formula>95%</formula>
    </cfRule>
    <cfRule type="cellIs" dxfId="860" priority="13" operator="greaterThanOrEqual">
      <formula>90%</formula>
    </cfRule>
    <cfRule type="cellIs" dxfId="859" priority="14" operator="lessThan">
      <formula>89.99%</formula>
    </cfRule>
  </conditionalFormatting>
  <conditionalFormatting sqref="AE19">
    <cfRule type="cellIs" dxfId="858" priority="9" operator="greaterThan">
      <formula>95%</formula>
    </cfRule>
    <cfRule type="cellIs" dxfId="857" priority="10" operator="greaterThanOrEqual">
      <formula>90%</formula>
    </cfRule>
    <cfRule type="cellIs" dxfId="856" priority="11" operator="lessThan">
      <formula>89.99%</formula>
    </cfRule>
  </conditionalFormatting>
  <conditionalFormatting sqref="AE22">
    <cfRule type="cellIs" dxfId="855" priority="1" operator="greaterThanOrEqual">
      <formula>100%</formula>
    </cfRule>
    <cfRule type="cellIs" dxfId="854" priority="2" operator="lessThan">
      <formula>99.99%</formula>
    </cfRule>
  </conditionalFormatting>
  <conditionalFormatting sqref="AE25">
    <cfRule type="cellIs" dxfId="853" priority="3" operator="greaterThan">
      <formula>95%</formula>
    </cfRule>
    <cfRule type="cellIs" dxfId="852" priority="4" operator="greaterThanOrEqual">
      <formula>90%</formula>
    </cfRule>
    <cfRule type="cellIs" dxfId="851" priority="5" operator="lessThan">
      <formula>89.99%</formula>
    </cfRule>
  </conditionalFormatting>
  <dataValidations count="1">
    <dataValidation showDropDown="1" showInputMessage="1" showErrorMessage="1" sqref="C21 G19:G23 G10:G11 G16:G17 G13:G14 G25:G26" xr:uid="{014236B6-D22D-4C07-9897-3F25BDAB6714}"/>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5B6544-87B7-482A-8685-135F0200FAB4}">
  <sheetPr>
    <tabColor theme="9" tint="-0.499984740745262"/>
  </sheetPr>
  <dimension ref="A1:AQ48"/>
  <sheetViews>
    <sheetView showGridLines="0" topLeftCell="M21" zoomScale="85" zoomScaleNormal="85" workbookViewId="0">
      <selection activeCell="AE25" sqref="AE25:AE26"/>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0" width="10.7109375" style="1" customWidth="1"/>
    <col min="31" max="31" width="22.7109375" style="1" customWidth="1"/>
    <col min="32" max="16384" width="11.42578125" style="1"/>
  </cols>
  <sheetData>
    <row r="1" spans="1:43" ht="40.5" customHeight="1">
      <c r="A1" s="148" t="str">
        <f>'PANEL DE CONTROL DISTRITAL'!A1:Q1</f>
        <v>INSTITUTO NACIONAL ELECTORAL
SISTEMA DE GESTIÓN DE LA CALIDAD
ESTADO DE MÉXICO</v>
      </c>
      <c r="B1" s="148"/>
      <c r="C1" s="148"/>
      <c r="D1" s="148"/>
      <c r="E1" s="148"/>
      <c r="F1" s="148"/>
      <c r="G1" s="148"/>
      <c r="H1" s="148"/>
      <c r="I1" s="148"/>
      <c r="J1" s="148"/>
      <c r="K1" s="148"/>
      <c r="L1" s="148"/>
      <c r="M1" s="148"/>
      <c r="N1" s="148"/>
      <c r="O1" s="148"/>
      <c r="P1" s="148"/>
      <c r="Q1" s="148"/>
      <c r="R1" s="148"/>
      <c r="S1" s="148"/>
      <c r="T1" s="148"/>
      <c r="U1" s="148"/>
      <c r="V1" s="148"/>
      <c r="W1" s="148"/>
      <c r="X1" s="148"/>
      <c r="Y1" s="148"/>
      <c r="Z1" s="148"/>
      <c r="AA1" s="148"/>
      <c r="AB1" s="148"/>
      <c r="AC1" s="148"/>
      <c r="AD1" s="148"/>
      <c r="AE1" s="148"/>
    </row>
    <row r="2" spans="1:43" ht="33.75" customHeight="1">
      <c r="A2" s="11"/>
      <c r="B2" s="11"/>
      <c r="C2" s="11"/>
      <c r="D2" s="9" t="s">
        <v>89</v>
      </c>
      <c r="E2" s="9">
        <v>14</v>
      </c>
      <c r="F2" s="149" t="s">
        <v>90</v>
      </c>
      <c r="G2" s="149"/>
      <c r="H2" s="20">
        <v>151453</v>
      </c>
      <c r="I2" s="19"/>
      <c r="J2" s="19"/>
      <c r="K2" s="19"/>
      <c r="L2" s="19"/>
      <c r="M2" s="19"/>
      <c r="N2" s="19"/>
      <c r="O2" s="19"/>
      <c r="P2" s="19"/>
      <c r="Q2" s="19"/>
      <c r="R2" s="19"/>
      <c r="S2" s="19"/>
      <c r="T2" s="19"/>
      <c r="U2" s="19"/>
      <c r="V2" s="19"/>
      <c r="W2" s="58"/>
      <c r="X2" s="150" t="str">
        <f>'PANEL DE CONTROL DISTRITAL'!M2</f>
        <v>Fecha de corte: 22/01/2024</v>
      </c>
      <c r="Y2" s="150"/>
      <c r="Z2" s="150"/>
      <c r="AA2" s="150"/>
      <c r="AB2" s="150"/>
      <c r="AC2" s="150"/>
      <c r="AD2" s="150"/>
      <c r="AE2" s="150"/>
      <c r="AF2" s="15"/>
    </row>
    <row r="3" spans="1:43" ht="11.25" customHeight="1">
      <c r="A3" s="11"/>
      <c r="B3" s="6"/>
      <c r="C3" s="6"/>
      <c r="D3" s="6"/>
      <c r="E3" s="6"/>
      <c r="F3" s="6"/>
      <c r="G3" s="6"/>
      <c r="H3" s="6"/>
      <c r="I3" s="6"/>
      <c r="J3" s="6"/>
      <c r="K3" s="6"/>
      <c r="L3" s="6"/>
      <c r="M3" s="6"/>
      <c r="N3" s="6"/>
      <c r="O3" s="6"/>
      <c r="P3" s="6"/>
      <c r="Q3" s="6"/>
      <c r="R3" s="6"/>
      <c r="S3" s="6"/>
      <c r="T3" s="6"/>
      <c r="U3" s="6"/>
      <c r="V3" s="6"/>
      <c r="W3" s="6"/>
      <c r="X3" s="6"/>
      <c r="Y3" s="6"/>
      <c r="Z3" s="6"/>
      <c r="AA3" s="6"/>
      <c r="AB3" s="6"/>
      <c r="AC3" s="6"/>
      <c r="AD3" s="6"/>
    </row>
    <row r="4" spans="1:43" ht="30" customHeight="1">
      <c r="A4" s="154" t="s">
        <v>91</v>
      </c>
      <c r="B4" s="155"/>
      <c r="C4" s="155"/>
      <c r="D4" s="155"/>
      <c r="E4" s="155"/>
      <c r="F4" s="155"/>
      <c r="G4" s="155"/>
      <c r="H4" s="155"/>
      <c r="I4" s="155"/>
      <c r="J4" s="155"/>
      <c r="K4" s="155"/>
      <c r="L4" s="155"/>
      <c r="M4" s="155"/>
      <c r="N4" s="155"/>
      <c r="O4" s="155"/>
      <c r="P4" s="155"/>
      <c r="Q4" s="155"/>
      <c r="R4" s="155"/>
      <c r="S4" s="155"/>
      <c r="T4" s="155"/>
      <c r="U4" s="155"/>
      <c r="V4" s="155"/>
      <c r="W4" s="155"/>
      <c r="X4" s="155"/>
      <c r="Y4" s="155"/>
      <c r="Z4" s="155"/>
      <c r="AA4" s="155"/>
      <c r="AB4" s="155"/>
      <c r="AC4" s="155"/>
      <c r="AD4" s="155"/>
      <c r="AE4" s="156"/>
      <c r="AG4" s="18"/>
    </row>
    <row r="5" spans="1:43" ht="5.25" customHeight="1">
      <c r="A5" s="157"/>
      <c r="B5" s="158"/>
      <c r="C5" s="158"/>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9"/>
    </row>
    <row r="6" spans="1:43" ht="18" customHeight="1">
      <c r="A6" s="151" t="str">
        <f>'PANEL DE CONTROL DISTRITAL'!A6</f>
        <v>Número</v>
      </c>
      <c r="B6" s="152" t="str">
        <f>'PANEL DE CONTROL DISTRITAL'!B6</f>
        <v xml:space="preserve">PROCESOS SUSTANTIVOS E INDICADORES </v>
      </c>
      <c r="C6" s="152"/>
      <c r="D6" s="152"/>
      <c r="E6" s="152"/>
      <c r="F6" s="152"/>
      <c r="G6" s="152"/>
      <c r="H6" s="152"/>
      <c r="I6" s="160" t="s">
        <v>92</v>
      </c>
      <c r="J6" s="161"/>
      <c r="K6" s="161"/>
      <c r="L6" s="161"/>
      <c r="M6" s="161"/>
      <c r="N6" s="161"/>
      <c r="O6" s="161"/>
      <c r="P6" s="161"/>
      <c r="Q6" s="161"/>
      <c r="R6" s="161"/>
      <c r="S6" s="161"/>
      <c r="T6" s="161"/>
      <c r="U6" s="161"/>
      <c r="V6" s="161"/>
      <c r="W6" s="161"/>
      <c r="X6" s="161"/>
      <c r="Y6" s="85"/>
      <c r="Z6" s="85"/>
      <c r="AA6" s="85"/>
      <c r="AB6" s="85"/>
      <c r="AC6" s="85"/>
      <c r="AD6" s="85"/>
      <c r="AE6" s="153" t="s">
        <v>93</v>
      </c>
    </row>
    <row r="7" spans="1:43" ht="17.25" customHeight="1">
      <c r="A7" s="151"/>
      <c r="B7" s="152" t="str">
        <f>'PANEL DE CONTROL DISTRITAL'!B7</f>
        <v>DESCRIPCIÓN</v>
      </c>
      <c r="C7" s="152"/>
      <c r="D7" s="152"/>
      <c r="E7" s="152" t="str">
        <f>'PANEL DE CONTROL DISTRITAL'!E7</f>
        <v>MEDICIÓN</v>
      </c>
      <c r="F7" s="152"/>
      <c r="G7" s="152"/>
      <c r="H7" s="152"/>
      <c r="I7" s="162" t="str">
        <f>'PANEL DE CONTROL DISTRITAL'!A5</f>
        <v>CAMPAÑA ANUAL INTENSA 2023</v>
      </c>
      <c r="J7" s="163"/>
      <c r="K7" s="163"/>
      <c r="L7" s="163"/>
      <c r="M7" s="163"/>
      <c r="N7" s="163"/>
      <c r="O7" s="163"/>
      <c r="P7" s="163"/>
      <c r="Q7" s="163"/>
      <c r="R7" s="163"/>
      <c r="S7" s="163"/>
      <c r="T7" s="163"/>
      <c r="U7" s="163"/>
      <c r="V7" s="163"/>
      <c r="W7" s="163"/>
      <c r="X7" s="163"/>
      <c r="Y7" s="86"/>
      <c r="Z7" s="86"/>
      <c r="AA7" s="86"/>
      <c r="AB7" s="86"/>
      <c r="AC7" s="86"/>
      <c r="AD7" s="86"/>
      <c r="AE7" s="153"/>
    </row>
    <row r="8" spans="1:43" ht="5.25" customHeight="1">
      <c r="A8" s="151"/>
      <c r="B8" s="164"/>
      <c r="C8" s="165"/>
      <c r="D8" s="165"/>
      <c r="E8" s="165"/>
      <c r="F8" s="165"/>
      <c r="G8" s="165"/>
      <c r="H8" s="165"/>
      <c r="I8" s="165"/>
      <c r="J8" s="165"/>
      <c r="K8" s="165"/>
      <c r="L8" s="165"/>
      <c r="M8" s="165"/>
      <c r="N8" s="165"/>
      <c r="O8" s="165"/>
      <c r="P8" s="165"/>
      <c r="Q8" s="165"/>
      <c r="R8" s="165"/>
      <c r="S8" s="165"/>
      <c r="T8" s="165"/>
      <c r="U8" s="165"/>
      <c r="V8" s="165"/>
      <c r="W8" s="165"/>
      <c r="X8" s="165"/>
      <c r="Y8" s="87"/>
      <c r="Z8" s="87"/>
      <c r="AA8" s="87"/>
      <c r="AB8" s="87"/>
      <c r="AC8" s="87"/>
      <c r="AD8" s="87"/>
      <c r="AE8" s="153"/>
    </row>
    <row r="9" spans="1:43" s="2" customFormat="1" ht="29.25" customHeight="1" thickTop="1" thickBot="1">
      <c r="A9" s="151"/>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42" t="str">
        <f>'PANEL DE CONTROL DISTRITAL'!H8</f>
        <v>Nominativo</v>
      </c>
      <c r="I9" s="31" t="str">
        <f>'150151'!I9</f>
        <v>2023-37</v>
      </c>
      <c r="J9" s="31" t="str">
        <f>'150151'!J9</f>
        <v>2023-38</v>
      </c>
      <c r="K9" s="31" t="str">
        <f>'150151'!K9</f>
        <v>2023-39</v>
      </c>
      <c r="L9" s="31" t="str">
        <f>'150151'!L9</f>
        <v>2023-40</v>
      </c>
      <c r="M9" s="31" t="str">
        <f>'150151'!M9</f>
        <v>2023-41</v>
      </c>
      <c r="N9" s="31" t="str">
        <f>'150151'!N9</f>
        <v>2023-42</v>
      </c>
      <c r="O9" s="31" t="str">
        <f>'150151'!O9</f>
        <v>2023-43</v>
      </c>
      <c r="P9" s="31" t="str">
        <f>'150151'!P9</f>
        <v>2023-44</v>
      </c>
      <c r="Q9" s="31" t="str">
        <f>'150151'!Q9</f>
        <v>2023-45</v>
      </c>
      <c r="R9" s="31" t="str">
        <f>'150151'!R9</f>
        <v>2023-46</v>
      </c>
      <c r="S9" s="31" t="str">
        <f>'150151'!S9</f>
        <v>2023-47</v>
      </c>
      <c r="T9" s="31" t="str">
        <f>'150151'!T9</f>
        <v>2023-48</v>
      </c>
      <c r="U9" s="31" t="str">
        <f>'150151'!U9</f>
        <v>2023-49</v>
      </c>
      <c r="V9" s="31" t="str">
        <f>'150151'!V9</f>
        <v>2023-50</v>
      </c>
      <c r="W9" s="31" t="str">
        <f>'150151'!W9</f>
        <v>2023-51</v>
      </c>
      <c r="X9" s="31" t="str">
        <f>'150151'!X9</f>
        <v>2023-52</v>
      </c>
      <c r="Y9" s="31" t="s">
        <v>110</v>
      </c>
      <c r="Z9" s="31" t="s">
        <v>111</v>
      </c>
      <c r="AA9" s="31" t="s">
        <v>112</v>
      </c>
      <c r="AB9" s="31" t="s">
        <v>113</v>
      </c>
      <c r="AC9" s="31" t="s">
        <v>114</v>
      </c>
      <c r="AD9" s="31" t="s">
        <v>115</v>
      </c>
      <c r="AE9" s="153"/>
    </row>
    <row r="10" spans="1:43" s="2" customFormat="1" ht="50.1" customHeight="1" thickTop="1" thickBot="1">
      <c r="A10" s="167">
        <f>'PANEL DE CONTROL DISTRITAL'!A9</f>
        <v>1</v>
      </c>
      <c r="B10" s="169" t="str">
        <f>'PANEL DE CONTROL DISTRITAL'!B9</f>
        <v>ENTREVISTA</v>
      </c>
      <c r="C10" s="166" t="str">
        <f>'PANEL DE CONTROL DISTRITAL'!C9</f>
        <v xml:space="preserve"> Auxiliar de Atención Ciudadana</v>
      </c>
      <c r="D10" s="170" t="str">
        <f>'PANEL DE CONTROL DISTRITAL'!D9</f>
        <v>Efectividad de la entrevista =</v>
      </c>
      <c r="E10" s="166" t="str">
        <f>'PANEL DE CONTROL DISTRITAL'!E9</f>
        <v>(Número de trámites aplicados / (Número de fichas requisitadas - Notificaciones de improcedencia de trámite)) x 100</v>
      </c>
      <c r="F10" s="171" t="str">
        <f>'PANEL DE CONTROL DISTRITAL'!F9</f>
        <v>Semanal (remesa)</v>
      </c>
      <c r="G10" s="172">
        <f>'PANEL DE CONTROL DISTRITAL'!G9</f>
        <v>0.9</v>
      </c>
      <c r="H10" s="25" t="str">
        <f>'PANEL DE CONTROL DISTRITAL'!H9</f>
        <v>Número de trámites aplicados</v>
      </c>
      <c r="I10" s="23">
        <v>11</v>
      </c>
      <c r="J10" s="23">
        <v>102</v>
      </c>
      <c r="K10" s="23">
        <v>131</v>
      </c>
      <c r="L10" s="23">
        <v>154</v>
      </c>
      <c r="M10" s="23">
        <v>138</v>
      </c>
      <c r="N10" s="23">
        <v>150</v>
      </c>
      <c r="O10" s="64">
        <v>112</v>
      </c>
      <c r="P10" s="65">
        <v>216</v>
      </c>
      <c r="Q10" s="23">
        <v>111</v>
      </c>
      <c r="R10" s="23">
        <v>61</v>
      </c>
      <c r="S10" s="23">
        <v>115</v>
      </c>
      <c r="T10" s="23">
        <v>128</v>
      </c>
      <c r="U10" s="23">
        <v>49</v>
      </c>
      <c r="V10" s="23">
        <v>220</v>
      </c>
      <c r="W10" s="23">
        <v>215</v>
      </c>
      <c r="X10" s="23">
        <v>265</v>
      </c>
      <c r="Y10" s="23">
        <v>203</v>
      </c>
      <c r="Z10" s="23">
        <v>160</v>
      </c>
      <c r="AA10" s="23">
        <v>153</v>
      </c>
      <c r="AB10" s="23">
        <v>646</v>
      </c>
      <c r="AC10" s="64">
        <v>691</v>
      </c>
      <c r="AD10" s="64">
        <v>203</v>
      </c>
      <c r="AE10" s="168">
        <f>IFERROR(SUM(I10:AD10)/SUM(I11:AD11),0)</f>
        <v>1</v>
      </c>
    </row>
    <row r="11" spans="1:43" s="2" customFormat="1" ht="50.1" customHeight="1" thickTop="1" thickBot="1">
      <c r="A11" s="167"/>
      <c r="B11" s="169"/>
      <c r="C11" s="166"/>
      <c r="D11" s="170"/>
      <c r="E11" s="166"/>
      <c r="F11" s="171"/>
      <c r="G11" s="172"/>
      <c r="H11" s="25" t="str">
        <f>'PANEL DE CONTROL DISTRITAL'!H10</f>
        <v>Número de fichas requisitadas - Notificaciones de improcedencia de trámite</v>
      </c>
      <c r="I11" s="43">
        <v>11</v>
      </c>
      <c r="J11" s="43">
        <v>102</v>
      </c>
      <c r="K11" s="43">
        <v>131</v>
      </c>
      <c r="L11" s="43">
        <v>154</v>
      </c>
      <c r="M11" s="43">
        <v>138</v>
      </c>
      <c r="N11" s="43">
        <v>150</v>
      </c>
      <c r="O11" s="43">
        <v>112</v>
      </c>
      <c r="P11" s="43">
        <v>216</v>
      </c>
      <c r="Q11" s="43">
        <v>111</v>
      </c>
      <c r="R11" s="43">
        <v>61</v>
      </c>
      <c r="S11" s="43">
        <v>115</v>
      </c>
      <c r="T11" s="43">
        <v>128</v>
      </c>
      <c r="U11" s="43">
        <v>49</v>
      </c>
      <c r="V11" s="43">
        <v>220</v>
      </c>
      <c r="W11" s="43">
        <v>215</v>
      </c>
      <c r="X11" s="43">
        <v>265</v>
      </c>
      <c r="Y11" s="43">
        <v>203</v>
      </c>
      <c r="Z11" s="43">
        <v>160</v>
      </c>
      <c r="AA11" s="43">
        <v>153</v>
      </c>
      <c r="AB11" s="43">
        <v>646</v>
      </c>
      <c r="AC11" s="68">
        <v>691</v>
      </c>
      <c r="AD11" s="68">
        <v>203</v>
      </c>
      <c r="AE11" s="168"/>
    </row>
    <row r="12" spans="1:43" s="45" customFormat="1" ht="8.1" customHeight="1" thickTop="1" thickBot="1">
      <c r="A12" s="167"/>
      <c r="B12" s="167"/>
      <c r="C12" s="167"/>
      <c r="D12" s="167"/>
      <c r="E12" s="167"/>
      <c r="F12" s="167"/>
      <c r="G12" s="167"/>
      <c r="H12" s="167"/>
      <c r="I12" s="167"/>
      <c r="J12" s="167"/>
      <c r="K12" s="167"/>
      <c r="L12" s="167"/>
      <c r="M12" s="167"/>
      <c r="N12" s="167"/>
      <c r="O12" s="167"/>
      <c r="P12" s="167"/>
      <c r="Q12" s="167"/>
      <c r="R12" s="167"/>
      <c r="S12" s="167"/>
      <c r="T12" s="167"/>
      <c r="U12" s="167"/>
      <c r="V12" s="167"/>
      <c r="W12" s="167"/>
      <c r="X12" s="167"/>
      <c r="Y12" s="167"/>
      <c r="Z12" s="167"/>
      <c r="AA12" s="167"/>
      <c r="AB12" s="167"/>
      <c r="AC12" s="167"/>
      <c r="AD12" s="167"/>
      <c r="AE12" s="167"/>
      <c r="AF12" s="44"/>
      <c r="AG12" s="44"/>
      <c r="AH12" s="44"/>
      <c r="AI12" s="44"/>
      <c r="AJ12" s="44"/>
      <c r="AK12" s="44"/>
      <c r="AL12" s="44"/>
      <c r="AM12" s="44"/>
      <c r="AN12" s="44"/>
      <c r="AO12" s="44"/>
      <c r="AP12" s="44"/>
      <c r="AQ12" s="44"/>
    </row>
    <row r="13" spans="1:43" s="3" customFormat="1" ht="50.1" customHeight="1" thickTop="1" thickBot="1">
      <c r="A13" s="167">
        <f>'PANEL DE CONTROL DISTRITAL'!A12</f>
        <v>2</v>
      </c>
      <c r="B13" s="169" t="str">
        <f>'PANEL DE CONTROL DISTRITAL'!B12</f>
        <v>TRÁMITE</v>
      </c>
      <c r="C13" s="166" t="str">
        <f>'PANEL DE CONTROL DISTRITAL'!C12</f>
        <v>Operador de Equipo Tecnológico</v>
      </c>
      <c r="D13" s="170" t="str">
        <f>'PANEL DE CONTROL DISTRITAL'!D12</f>
        <v>Trámites exitosos efectivos=</v>
      </c>
      <c r="E13" s="166" t="str">
        <f>'PANEL DE CONTROL DISTRITAL'!E12</f>
        <v>(Número de trámites exitosos / Número de trámites aplicados) x 100</v>
      </c>
      <c r="F13" s="171" t="str">
        <f>'PANEL DE CONTROL DISTRITAL'!F12</f>
        <v>Semanal (remesa)</v>
      </c>
      <c r="G13" s="172">
        <f>'PANEL DE CONTROL DISTRITAL'!G12</f>
        <v>0.9</v>
      </c>
      <c r="H13" s="25" t="str">
        <f>'PANEL DE CONTROL DISTRITAL'!H12</f>
        <v>Número de trámites exitosos</v>
      </c>
      <c r="I13" s="23">
        <v>11</v>
      </c>
      <c r="J13" s="23">
        <v>102</v>
      </c>
      <c r="K13" s="23">
        <v>131</v>
      </c>
      <c r="L13" s="23">
        <v>154</v>
      </c>
      <c r="M13" s="23">
        <v>138</v>
      </c>
      <c r="N13" s="23">
        <v>150</v>
      </c>
      <c r="O13" s="23">
        <v>112</v>
      </c>
      <c r="P13" s="23">
        <v>216</v>
      </c>
      <c r="Q13" s="23">
        <v>111</v>
      </c>
      <c r="R13" s="23">
        <v>61</v>
      </c>
      <c r="S13" s="23">
        <v>115</v>
      </c>
      <c r="T13" s="23">
        <v>128</v>
      </c>
      <c r="U13" s="23">
        <v>49</v>
      </c>
      <c r="V13" s="23">
        <v>220</v>
      </c>
      <c r="W13" s="23">
        <v>215</v>
      </c>
      <c r="X13" s="23">
        <v>265</v>
      </c>
      <c r="Y13" s="23">
        <v>203</v>
      </c>
      <c r="Z13" s="23">
        <v>160</v>
      </c>
      <c r="AA13" s="23">
        <v>153</v>
      </c>
      <c r="AB13" s="23">
        <v>646</v>
      </c>
      <c r="AC13" s="64">
        <v>691</v>
      </c>
      <c r="AD13" s="64">
        <v>203</v>
      </c>
      <c r="AE13" s="168">
        <f>IFERROR(SUM(I13:AD13)/SUM(I14:AD14),0)</f>
        <v>1</v>
      </c>
    </row>
    <row r="14" spans="1:43" s="3" customFormat="1" ht="50.1" customHeight="1" thickTop="1" thickBot="1">
      <c r="A14" s="167"/>
      <c r="B14" s="169"/>
      <c r="C14" s="166"/>
      <c r="D14" s="170"/>
      <c r="E14" s="166"/>
      <c r="F14" s="171"/>
      <c r="G14" s="172"/>
      <c r="H14" s="25" t="str">
        <f>'PANEL DE CONTROL DISTRITAL'!H13</f>
        <v>Número de trámites aplicados</v>
      </c>
      <c r="I14" s="43">
        <v>11</v>
      </c>
      <c r="J14" s="43">
        <v>102</v>
      </c>
      <c r="K14" s="43">
        <v>131</v>
      </c>
      <c r="L14" s="43">
        <v>154</v>
      </c>
      <c r="M14" s="43">
        <v>138</v>
      </c>
      <c r="N14" s="43">
        <v>150</v>
      </c>
      <c r="O14" s="43">
        <v>112</v>
      </c>
      <c r="P14" s="43">
        <v>216</v>
      </c>
      <c r="Q14" s="43">
        <v>111</v>
      </c>
      <c r="R14" s="43">
        <v>61</v>
      </c>
      <c r="S14" s="43">
        <v>115</v>
      </c>
      <c r="T14" s="43">
        <v>128</v>
      </c>
      <c r="U14" s="43">
        <v>49</v>
      </c>
      <c r="V14" s="43">
        <v>220</v>
      </c>
      <c r="W14" s="43">
        <v>215</v>
      </c>
      <c r="X14" s="43">
        <v>265</v>
      </c>
      <c r="Y14" s="43">
        <v>203</v>
      </c>
      <c r="Z14" s="43">
        <v>160</v>
      </c>
      <c r="AA14" s="43">
        <v>153</v>
      </c>
      <c r="AB14" s="43">
        <v>646</v>
      </c>
      <c r="AC14" s="68">
        <v>691</v>
      </c>
      <c r="AD14" s="68">
        <v>203</v>
      </c>
      <c r="AE14" s="168"/>
    </row>
    <row r="15" spans="1:43" s="45" customFormat="1" ht="8.1" customHeight="1" thickTop="1" thickBot="1">
      <c r="A15" s="167"/>
      <c r="B15" s="167"/>
      <c r="C15" s="167"/>
      <c r="D15" s="167"/>
      <c r="E15" s="167"/>
      <c r="F15" s="167"/>
      <c r="G15" s="167"/>
      <c r="H15" s="167"/>
      <c r="I15" s="167"/>
      <c r="J15" s="167"/>
      <c r="K15" s="167"/>
      <c r="L15" s="167"/>
      <c r="M15" s="167"/>
      <c r="N15" s="167"/>
      <c r="O15" s="167"/>
      <c r="P15" s="167"/>
      <c r="Q15" s="167"/>
      <c r="R15" s="167"/>
      <c r="S15" s="167"/>
      <c r="T15" s="167"/>
      <c r="U15" s="167"/>
      <c r="V15" s="167"/>
      <c r="W15" s="167"/>
      <c r="X15" s="167"/>
      <c r="Y15" s="167"/>
      <c r="Z15" s="167"/>
      <c r="AA15" s="167"/>
      <c r="AB15" s="167"/>
      <c r="AC15" s="167"/>
      <c r="AD15" s="167"/>
      <c r="AE15" s="167"/>
      <c r="AF15" s="44"/>
      <c r="AG15" s="44"/>
      <c r="AH15" s="44"/>
      <c r="AI15" s="44"/>
      <c r="AJ15" s="44"/>
      <c r="AK15" s="44"/>
      <c r="AL15" s="44"/>
      <c r="AM15" s="44"/>
      <c r="AN15" s="44"/>
      <c r="AO15" s="44"/>
      <c r="AP15" s="44"/>
      <c r="AQ15" s="44"/>
    </row>
    <row r="16" spans="1:43" s="3" customFormat="1" ht="50.1" customHeight="1" thickTop="1" thickBot="1">
      <c r="A16" s="167">
        <f>'PANEL DE CONTROL DISTRITAL'!A15</f>
        <v>3</v>
      </c>
      <c r="B16" s="169" t="str">
        <f>'PANEL DE CONTROL DISTRITAL'!B15</f>
        <v>TRANSFERENCIA</v>
      </c>
      <c r="C16" s="166" t="str">
        <f>'PANEL DE CONTROL DISTRITAL'!C15</f>
        <v>Responsable de Módulo</v>
      </c>
      <c r="D16" s="170" t="str">
        <f>'PANEL DE CONTROL DISTRITAL'!D15</f>
        <v xml:space="preserve">Transacciones exitosas = </v>
      </c>
      <c r="E16" s="166" t="str">
        <f>'PANEL DE CONTROL DISTRITAL'!E15</f>
        <v>(Número de Archivos de Transacción aceptados /Total de Archivos de Transacción procesados) x100</v>
      </c>
      <c r="F16" s="171" t="str">
        <f>'PANEL DE CONTROL DISTRITAL'!F15</f>
        <v>Semanal (remesa)</v>
      </c>
      <c r="G16" s="172">
        <f>'PANEL DE CONTROL DISTRITAL'!G15</f>
        <v>0.9</v>
      </c>
      <c r="H16" s="25" t="str">
        <f>'PANEL DE CONTROL DISTRITAL'!H15</f>
        <v>Número de Archivos de Transacción aceptados</v>
      </c>
      <c r="I16" s="23">
        <v>11</v>
      </c>
      <c r="J16" s="23">
        <v>102</v>
      </c>
      <c r="K16" s="23">
        <v>131</v>
      </c>
      <c r="L16" s="23">
        <v>154</v>
      </c>
      <c r="M16" s="23">
        <v>138</v>
      </c>
      <c r="N16" s="23">
        <v>150</v>
      </c>
      <c r="O16" s="23">
        <v>112</v>
      </c>
      <c r="P16" s="23">
        <v>216</v>
      </c>
      <c r="Q16" s="23">
        <v>111</v>
      </c>
      <c r="R16" s="23">
        <v>61</v>
      </c>
      <c r="S16" s="23">
        <v>115</v>
      </c>
      <c r="T16" s="23">
        <v>128</v>
      </c>
      <c r="U16" s="23">
        <v>49</v>
      </c>
      <c r="V16" s="23">
        <v>220</v>
      </c>
      <c r="W16" s="23">
        <v>215</v>
      </c>
      <c r="X16" s="23">
        <v>265</v>
      </c>
      <c r="Y16" s="23">
        <v>203</v>
      </c>
      <c r="Z16" s="23">
        <v>160</v>
      </c>
      <c r="AA16" s="23">
        <v>153</v>
      </c>
      <c r="AB16" s="23">
        <v>646</v>
      </c>
      <c r="AC16" s="64">
        <v>691</v>
      </c>
      <c r="AD16" s="64">
        <v>203</v>
      </c>
      <c r="AE16" s="168">
        <f>IFERROR(SUM(I16:AD16)/SUM(I17:AD17),0)</f>
        <v>1</v>
      </c>
    </row>
    <row r="17" spans="1:43" s="3" customFormat="1" ht="50.1" customHeight="1" thickTop="1" thickBot="1">
      <c r="A17" s="167"/>
      <c r="B17" s="169"/>
      <c r="C17" s="166"/>
      <c r="D17" s="170"/>
      <c r="E17" s="166"/>
      <c r="F17" s="171"/>
      <c r="G17" s="172"/>
      <c r="H17" s="25" t="str">
        <f>'PANEL DE CONTROL DISTRITAL'!H16</f>
        <v>Total de Archivos de Transacción procesados</v>
      </c>
      <c r="I17" s="43">
        <v>11</v>
      </c>
      <c r="J17" s="43">
        <v>102</v>
      </c>
      <c r="K17" s="43">
        <v>131</v>
      </c>
      <c r="L17" s="43">
        <v>154</v>
      </c>
      <c r="M17" s="43">
        <v>138</v>
      </c>
      <c r="N17" s="43">
        <v>150</v>
      </c>
      <c r="O17" s="43">
        <v>112</v>
      </c>
      <c r="P17" s="43">
        <v>216</v>
      </c>
      <c r="Q17" s="43">
        <v>111</v>
      </c>
      <c r="R17" s="43">
        <v>61</v>
      </c>
      <c r="S17" s="43">
        <v>115</v>
      </c>
      <c r="T17" s="43">
        <v>128</v>
      </c>
      <c r="U17" s="43">
        <v>49</v>
      </c>
      <c r="V17" s="43">
        <v>220</v>
      </c>
      <c r="W17" s="43">
        <v>215</v>
      </c>
      <c r="X17" s="43">
        <v>265</v>
      </c>
      <c r="Y17" s="43">
        <v>203</v>
      </c>
      <c r="Z17" s="43">
        <v>160</v>
      </c>
      <c r="AA17" s="43">
        <v>153</v>
      </c>
      <c r="AB17" s="43">
        <v>646</v>
      </c>
      <c r="AC17" s="68">
        <v>691</v>
      </c>
      <c r="AD17" s="68">
        <v>203</v>
      </c>
      <c r="AE17" s="168"/>
    </row>
    <row r="18" spans="1:43" s="45" customFormat="1" ht="8.1" customHeight="1" thickTop="1" thickBot="1">
      <c r="A18" s="167">
        <v>1</v>
      </c>
      <c r="B18" s="167"/>
      <c r="C18" s="167"/>
      <c r="D18" s="167"/>
      <c r="E18" s="167"/>
      <c r="F18" s="167"/>
      <c r="G18" s="167"/>
      <c r="H18" s="167"/>
      <c r="I18" s="167"/>
      <c r="J18" s="167"/>
      <c r="K18" s="167"/>
      <c r="L18" s="167"/>
      <c r="M18" s="167"/>
      <c r="N18" s="167"/>
      <c r="O18" s="167"/>
      <c r="P18" s="167"/>
      <c r="Q18" s="167"/>
      <c r="R18" s="167"/>
      <c r="S18" s="167"/>
      <c r="T18" s="167"/>
      <c r="U18" s="167"/>
      <c r="V18" s="167"/>
      <c r="W18" s="167"/>
      <c r="X18" s="167"/>
      <c r="Y18" s="167"/>
      <c r="Z18" s="167"/>
      <c r="AA18" s="167"/>
      <c r="AB18" s="167"/>
      <c r="AC18" s="167"/>
      <c r="AD18" s="167"/>
      <c r="AE18" s="167"/>
      <c r="AF18" s="44"/>
      <c r="AG18" s="44"/>
      <c r="AH18" s="44"/>
      <c r="AI18" s="44"/>
      <c r="AJ18" s="44"/>
      <c r="AK18" s="44"/>
      <c r="AL18" s="44"/>
      <c r="AM18" s="44"/>
      <c r="AN18" s="44"/>
      <c r="AO18" s="44"/>
      <c r="AP18" s="44"/>
      <c r="AQ18" s="44"/>
    </row>
    <row r="19" spans="1:43" s="3" customFormat="1" ht="50.1" customHeight="1" thickTop="1" thickBot="1">
      <c r="A19" s="167">
        <f>'PANEL DE CONTROL DISTRITAL'!A18</f>
        <v>4</v>
      </c>
      <c r="B19" s="169" t="str">
        <f>'PANEL DE CONTROL DISTRITAL'!B18</f>
        <v>CONCILIACIÓN</v>
      </c>
      <c r="C19" s="166" t="str">
        <f>'PANEL DE CONTROL DISTRITAL'!C18</f>
        <v>Responsable de Módulo</v>
      </c>
      <c r="D19" s="170" t="str">
        <f>'PANEL DE CONTROL DISTRITAL'!D18</f>
        <v xml:space="preserve">Credenciales disponibles para entrega = </v>
      </c>
      <c r="E19" s="166" t="str">
        <f>'PANEL DE CONTROL DISTRITAL'!E18</f>
        <v>((Credenciales recibidas - Credenciales inconsistentes) / Credenciales recibidas) x 100</v>
      </c>
      <c r="F19" s="171" t="str">
        <f>'PANEL DE CONTROL DISTRITAL'!F18</f>
        <v>Semanal (remesa)</v>
      </c>
      <c r="G19" s="172">
        <f>'PANEL DE CONTROL DISTRITAL'!G18</f>
        <v>0.9</v>
      </c>
      <c r="H19" s="25" t="str">
        <f>'PANEL DE CONTROL DISTRITAL'!H18</f>
        <v xml:space="preserve">Credenciales Recibidas - Credenciales inconsistentes </v>
      </c>
      <c r="I19" s="23">
        <v>0</v>
      </c>
      <c r="J19" s="23">
        <v>35</v>
      </c>
      <c r="K19" s="23">
        <v>110</v>
      </c>
      <c r="L19" s="23">
        <v>128</v>
      </c>
      <c r="M19" s="23">
        <v>109</v>
      </c>
      <c r="N19" s="23">
        <v>230</v>
      </c>
      <c r="O19" s="23">
        <v>124</v>
      </c>
      <c r="P19" s="23">
        <v>120</v>
      </c>
      <c r="Q19" s="23">
        <v>212</v>
      </c>
      <c r="R19" s="23">
        <v>23</v>
      </c>
      <c r="S19" s="23">
        <v>140</v>
      </c>
      <c r="T19" s="23">
        <v>43</v>
      </c>
      <c r="U19" s="23">
        <v>180</v>
      </c>
      <c r="V19" s="23">
        <v>22</v>
      </c>
      <c r="W19" s="23">
        <v>287</v>
      </c>
      <c r="X19" s="23">
        <v>282</v>
      </c>
      <c r="Y19" s="23">
        <v>46</v>
      </c>
      <c r="Z19" s="23">
        <v>126</v>
      </c>
      <c r="AA19" s="23">
        <v>186</v>
      </c>
      <c r="AB19" s="23">
        <v>303</v>
      </c>
      <c r="AC19" s="64">
        <v>278</v>
      </c>
      <c r="AD19" s="64">
        <v>0</v>
      </c>
      <c r="AE19" s="168">
        <f>IFERROR(SUM(I19:AD19)/SUM(I20:AD20),0)</f>
        <v>1</v>
      </c>
    </row>
    <row r="20" spans="1:43" s="3" customFormat="1" ht="50.1" customHeight="1" thickTop="1" thickBot="1">
      <c r="A20" s="167"/>
      <c r="B20" s="169"/>
      <c r="C20" s="166"/>
      <c r="D20" s="170"/>
      <c r="E20" s="166"/>
      <c r="F20" s="171"/>
      <c r="G20" s="172"/>
      <c r="H20" s="25" t="str">
        <f>'PANEL DE CONTROL DISTRITAL'!H19</f>
        <v>Credenciales recibidas</v>
      </c>
      <c r="I20" s="43">
        <v>0</v>
      </c>
      <c r="J20" s="43">
        <v>35</v>
      </c>
      <c r="K20" s="43">
        <v>110</v>
      </c>
      <c r="L20" s="43">
        <v>128</v>
      </c>
      <c r="M20" s="43">
        <v>109</v>
      </c>
      <c r="N20" s="43">
        <v>230</v>
      </c>
      <c r="O20" s="43">
        <v>124</v>
      </c>
      <c r="P20" s="43">
        <v>120</v>
      </c>
      <c r="Q20" s="43">
        <v>212</v>
      </c>
      <c r="R20" s="43">
        <v>23</v>
      </c>
      <c r="S20" s="43">
        <v>140</v>
      </c>
      <c r="T20" s="43">
        <v>43</v>
      </c>
      <c r="U20" s="43">
        <v>180</v>
      </c>
      <c r="V20" s="43">
        <v>22</v>
      </c>
      <c r="W20" s="43">
        <v>287</v>
      </c>
      <c r="X20" s="43">
        <v>282</v>
      </c>
      <c r="Y20" s="43">
        <v>46</v>
      </c>
      <c r="Z20" s="43">
        <v>126</v>
      </c>
      <c r="AA20" s="43">
        <v>186</v>
      </c>
      <c r="AB20" s="43">
        <v>303</v>
      </c>
      <c r="AC20" s="68">
        <v>278</v>
      </c>
      <c r="AD20" s="68">
        <v>0</v>
      </c>
      <c r="AE20" s="168"/>
    </row>
    <row r="21" spans="1:43" s="45" customFormat="1" ht="8.1" customHeight="1" thickTop="1" thickBot="1">
      <c r="A21" s="46"/>
      <c r="B21" s="47"/>
      <c r="C21" s="48"/>
      <c r="D21" s="49"/>
      <c r="E21" s="48"/>
      <c r="F21" s="50"/>
      <c r="G21" s="51"/>
      <c r="H21" s="52"/>
      <c r="I21" s="53"/>
      <c r="J21" s="53"/>
      <c r="K21" s="53"/>
      <c r="L21" s="53"/>
      <c r="M21" s="53"/>
      <c r="N21" s="53"/>
      <c r="O21" s="53"/>
      <c r="P21" s="53"/>
      <c r="Q21" s="53"/>
      <c r="R21" s="53"/>
      <c r="S21" s="53"/>
      <c r="T21" s="53"/>
      <c r="U21" s="53"/>
      <c r="V21" s="53"/>
      <c r="W21" s="53"/>
      <c r="X21" s="53"/>
      <c r="Y21" s="53"/>
      <c r="Z21" s="53"/>
      <c r="AA21" s="53"/>
      <c r="AB21" s="53"/>
      <c r="AC21" s="53"/>
      <c r="AD21" s="53"/>
      <c r="AE21" s="54"/>
      <c r="AF21" s="44"/>
      <c r="AG21" s="44"/>
      <c r="AH21" s="44"/>
      <c r="AI21" s="44"/>
      <c r="AJ21" s="44"/>
      <c r="AK21" s="44"/>
      <c r="AL21" s="44"/>
      <c r="AM21" s="44"/>
      <c r="AN21" s="44"/>
      <c r="AO21" s="44"/>
      <c r="AP21" s="44"/>
      <c r="AQ21" s="44"/>
    </row>
    <row r="22" spans="1:43" s="3" customFormat="1" ht="50.1" customHeight="1" thickTop="1" thickBot="1">
      <c r="A22" s="167">
        <f>'PANEL DE CONTROL DISTRITAL'!A21</f>
        <v>5</v>
      </c>
      <c r="B22" s="169" t="str">
        <f>'PANEL DE CONTROL DISTRITAL'!B21</f>
        <v>CONCILIACIÓN</v>
      </c>
      <c r="C22" s="166" t="str">
        <f>'PANEL DE CONTROL DISTRITAL'!C21</f>
        <v>Responsable de Módulo</v>
      </c>
      <c r="D22" s="170" t="str">
        <f>'PANEL DE CONTROL DISTRITAL'!D21</f>
        <v xml:space="preserve">Credenciales disponibles para entrega = </v>
      </c>
      <c r="E22" s="166" t="str">
        <f>'PANEL DE CONTROL DISTRITAL'!E21</f>
        <v>(Credenciales en resguardo / Credenciales totales en SIIRFE disponibles para entrega) x 100</v>
      </c>
      <c r="F22" s="171" t="str">
        <f>'PANEL DE CONTROL DISTRITAL'!F21</f>
        <v>Semanal (remesa)</v>
      </c>
      <c r="G22" s="172">
        <f>'PANEL DE CONTROL DISTRITAL'!G21</f>
        <v>1</v>
      </c>
      <c r="H22" s="25" t="str">
        <f>'PANEL DE CONTROL DISTRITAL'!H21</f>
        <v>Credenciales en resguardo</v>
      </c>
      <c r="I22" s="23">
        <v>674</v>
      </c>
      <c r="J22" s="23">
        <v>384</v>
      </c>
      <c r="K22" s="23">
        <v>252</v>
      </c>
      <c r="L22" s="23">
        <v>252</v>
      </c>
      <c r="M22" s="23">
        <v>222</v>
      </c>
      <c r="N22" s="23">
        <v>277</v>
      </c>
      <c r="O22" s="23">
        <v>242</v>
      </c>
      <c r="P22" s="23">
        <v>239</v>
      </c>
      <c r="Q22" s="23">
        <v>341</v>
      </c>
      <c r="R22" s="23">
        <v>177</v>
      </c>
      <c r="S22" s="23">
        <v>228</v>
      </c>
      <c r="T22" s="23">
        <v>172</v>
      </c>
      <c r="U22" s="23">
        <v>292</v>
      </c>
      <c r="V22" s="23">
        <v>128</v>
      </c>
      <c r="W22" s="23">
        <v>334</v>
      </c>
      <c r="X22" s="23">
        <v>372</v>
      </c>
      <c r="Y22" s="23">
        <v>164</v>
      </c>
      <c r="Z22" s="23">
        <v>231</v>
      </c>
      <c r="AA22" s="23">
        <v>300</v>
      </c>
      <c r="AB22" s="23">
        <v>394</v>
      </c>
      <c r="AC22" s="64">
        <v>481</v>
      </c>
      <c r="AD22" s="64">
        <v>380</v>
      </c>
      <c r="AE22" s="168">
        <f>IFERROR(SUM(I22:AD22)/SUM(I23:AD23),0)</f>
        <v>1</v>
      </c>
    </row>
    <row r="23" spans="1:43" s="3" customFormat="1" ht="50.1" customHeight="1" thickTop="1" thickBot="1">
      <c r="A23" s="167"/>
      <c r="B23" s="169"/>
      <c r="C23" s="166"/>
      <c r="D23" s="170"/>
      <c r="E23" s="166"/>
      <c r="F23" s="171"/>
      <c r="G23" s="172"/>
      <c r="H23" s="25" t="str">
        <f>'PANEL DE CONTROL DISTRITAL'!H22</f>
        <v>Credenciales totales en SIIRFE disponibles para entrega</v>
      </c>
      <c r="I23" s="43">
        <v>674</v>
      </c>
      <c r="J23" s="43">
        <v>384</v>
      </c>
      <c r="K23" s="43">
        <v>252</v>
      </c>
      <c r="L23" s="43">
        <v>252</v>
      </c>
      <c r="M23" s="43">
        <v>222</v>
      </c>
      <c r="N23" s="43">
        <v>277</v>
      </c>
      <c r="O23" s="43">
        <v>242</v>
      </c>
      <c r="P23" s="43">
        <v>239</v>
      </c>
      <c r="Q23" s="43">
        <v>341</v>
      </c>
      <c r="R23" s="43">
        <v>177</v>
      </c>
      <c r="S23" s="43">
        <v>228</v>
      </c>
      <c r="T23" s="43">
        <v>172</v>
      </c>
      <c r="U23" s="43">
        <v>292</v>
      </c>
      <c r="V23" s="43">
        <v>128</v>
      </c>
      <c r="W23" s="43">
        <v>334</v>
      </c>
      <c r="X23" s="43">
        <v>372</v>
      </c>
      <c r="Y23" s="43">
        <v>164</v>
      </c>
      <c r="Z23" s="43">
        <v>231</v>
      </c>
      <c r="AA23" s="43">
        <v>300</v>
      </c>
      <c r="AB23" s="43">
        <v>394</v>
      </c>
      <c r="AC23" s="68">
        <v>481</v>
      </c>
      <c r="AD23" s="68">
        <v>380</v>
      </c>
      <c r="AE23" s="168"/>
    </row>
    <row r="24" spans="1:43" s="4" customFormat="1" ht="7.5" customHeight="1" thickTop="1" thickBot="1">
      <c r="A24" s="167"/>
      <c r="B24" s="167"/>
      <c r="C24" s="167"/>
      <c r="D24" s="167"/>
      <c r="E24" s="167"/>
      <c r="F24" s="167"/>
      <c r="G24" s="167"/>
      <c r="H24" s="167"/>
      <c r="I24" s="167"/>
      <c r="J24" s="167"/>
      <c r="K24" s="167"/>
      <c r="L24" s="167"/>
      <c r="M24" s="167"/>
      <c r="N24" s="167"/>
      <c r="O24" s="167"/>
      <c r="P24" s="167"/>
      <c r="Q24" s="167"/>
      <c r="R24" s="167"/>
      <c r="S24" s="167"/>
      <c r="T24" s="167"/>
      <c r="U24" s="167"/>
      <c r="V24" s="167"/>
      <c r="W24" s="167"/>
      <c r="X24" s="167"/>
      <c r="Y24" s="167"/>
      <c r="Z24" s="167"/>
      <c r="AA24" s="167"/>
      <c r="AB24" s="167"/>
      <c r="AC24" s="167"/>
      <c r="AD24" s="167"/>
      <c r="AE24" s="167"/>
    </row>
    <row r="25" spans="1:43" ht="50.1" customHeight="1" thickTop="1" thickBot="1">
      <c r="A25" s="167">
        <f>'PANEL DE CONTROL DISTRITAL'!A24</f>
        <v>6</v>
      </c>
      <c r="B25" s="169" t="str">
        <f>'PANEL DE CONTROL DISTRITAL'!B24</f>
        <v>ENTREGA</v>
      </c>
      <c r="C25" s="166" t="str">
        <f>'PANEL DE CONTROL DISTRITAL'!C24</f>
        <v>Operador de Equipo Tecnológico</v>
      </c>
      <c r="D25" s="170" t="str">
        <f>'PANEL DE CONTROL DISTRITAL'!D24</f>
        <v xml:space="preserve">Efectividad de entrega de CPV en MAC = </v>
      </c>
      <c r="E25" s="166" t="str">
        <f>'PANEL DE CONTROL DISTRITAL'!E24</f>
        <v>(Total de credenciales entregadas / Total de credenciales solicitadas) x 100</v>
      </c>
      <c r="F25" s="171" t="str">
        <f>'PANEL DE CONTROL DISTRITAL'!F24</f>
        <v>Semanal (remesa)</v>
      </c>
      <c r="G25" s="172">
        <f>'PANEL DE CONTROL DISTRITAL'!G24</f>
        <v>0.9</v>
      </c>
      <c r="H25" s="25" t="str">
        <f>'PANEL DE CONTROL DISTRITAL'!H24</f>
        <v xml:space="preserve">Total de credenciales entregadas </v>
      </c>
      <c r="I25" s="23">
        <v>0</v>
      </c>
      <c r="J25" s="23">
        <v>325</v>
      </c>
      <c r="K25" s="23">
        <v>234</v>
      </c>
      <c r="L25" s="23">
        <v>128</v>
      </c>
      <c r="M25" s="23">
        <v>139</v>
      </c>
      <c r="N25" s="23">
        <v>173</v>
      </c>
      <c r="O25" s="23">
        <v>159</v>
      </c>
      <c r="P25" s="23">
        <v>123</v>
      </c>
      <c r="Q25" s="23">
        <v>110</v>
      </c>
      <c r="R25" s="23">
        <v>187</v>
      </c>
      <c r="S25" s="23">
        <v>89</v>
      </c>
      <c r="T25" s="23">
        <v>97</v>
      </c>
      <c r="U25" s="23">
        <v>60</v>
      </c>
      <c r="V25" s="23">
        <v>186</v>
      </c>
      <c r="W25" s="23">
        <v>81</v>
      </c>
      <c r="X25" s="23">
        <v>244</v>
      </c>
      <c r="Y25" s="23">
        <v>254</v>
      </c>
      <c r="Z25" s="23">
        <v>59</v>
      </c>
      <c r="AA25" s="23">
        <v>117</v>
      </c>
      <c r="AB25" s="23">
        <v>209</v>
      </c>
      <c r="AC25" s="64">
        <v>187</v>
      </c>
      <c r="AD25" s="64">
        <v>101</v>
      </c>
      <c r="AE25" s="168">
        <f>IFERROR(SUM(I25:AD25)/SUM(I26:AD26),0)</f>
        <v>1</v>
      </c>
    </row>
    <row r="26" spans="1:43" ht="50.1" customHeight="1" thickTop="1" thickBot="1">
      <c r="A26" s="167"/>
      <c r="B26" s="169"/>
      <c r="C26" s="166"/>
      <c r="D26" s="170"/>
      <c r="E26" s="166"/>
      <c r="F26" s="171"/>
      <c r="G26" s="172"/>
      <c r="H26" s="25" t="str">
        <f>'PANEL DE CONTROL DISTRITAL'!H25</f>
        <v xml:space="preserve"> Total de credenciales solicitadas</v>
      </c>
      <c r="I26" s="43">
        <v>0</v>
      </c>
      <c r="J26" s="43">
        <v>325</v>
      </c>
      <c r="K26" s="43">
        <v>234</v>
      </c>
      <c r="L26" s="43">
        <v>128</v>
      </c>
      <c r="M26" s="43">
        <v>139</v>
      </c>
      <c r="N26" s="43">
        <v>173</v>
      </c>
      <c r="O26" s="43">
        <v>159</v>
      </c>
      <c r="P26" s="43">
        <v>123</v>
      </c>
      <c r="Q26" s="43">
        <v>110</v>
      </c>
      <c r="R26" s="43">
        <v>187</v>
      </c>
      <c r="S26" s="43">
        <v>89</v>
      </c>
      <c r="T26" s="43">
        <v>97</v>
      </c>
      <c r="U26" s="43">
        <v>60</v>
      </c>
      <c r="V26" s="43">
        <v>186</v>
      </c>
      <c r="W26" s="43">
        <v>81</v>
      </c>
      <c r="X26" s="43">
        <v>244</v>
      </c>
      <c r="Y26" s="43">
        <v>254</v>
      </c>
      <c r="Z26" s="43">
        <v>59</v>
      </c>
      <c r="AA26" s="43">
        <v>117</v>
      </c>
      <c r="AB26" s="43">
        <v>209</v>
      </c>
      <c r="AC26" s="68">
        <v>187</v>
      </c>
      <c r="AD26" s="68">
        <v>101</v>
      </c>
      <c r="AE26" s="168"/>
    </row>
    <row r="27" spans="1:43" ht="15.75" customHeight="1" thickTop="1">
      <c r="B27" s="1" t="s">
        <v>116</v>
      </c>
      <c r="H27" s="55"/>
      <c r="I27" s="56"/>
      <c r="J27" s="56"/>
      <c r="K27" s="56"/>
      <c r="L27" s="56"/>
      <c r="M27" s="56"/>
      <c r="N27" s="56"/>
      <c r="O27" s="56"/>
      <c r="P27" s="56"/>
      <c r="Q27" s="56"/>
      <c r="R27" s="56"/>
      <c r="S27" s="56"/>
      <c r="T27" s="56"/>
      <c r="U27" s="56"/>
      <c r="V27" s="56"/>
      <c r="W27" s="56"/>
      <c r="X27" s="56"/>
      <c r="Y27" s="56"/>
      <c r="Z27" s="56"/>
      <c r="AA27" s="56"/>
      <c r="AB27" s="56"/>
      <c r="AC27" s="56"/>
      <c r="AD27" s="56"/>
      <c r="AE27" s="12"/>
    </row>
    <row r="28" spans="1:43" ht="15.75" customHeight="1">
      <c r="H28" s="57"/>
    </row>
    <row r="29" spans="1:43" ht="15.75" customHeight="1">
      <c r="H29" s="57"/>
      <c r="I29" s="179" t="s">
        <v>117</v>
      </c>
      <c r="J29" s="179"/>
      <c r="K29" s="179"/>
      <c r="L29" s="179"/>
    </row>
    <row r="30" spans="1:43" ht="15.75" customHeight="1">
      <c r="H30" s="57"/>
      <c r="I30" s="26"/>
      <c r="J30" s="27" t="s">
        <v>118</v>
      </c>
      <c r="K30" s="27"/>
      <c r="L30" s="27"/>
    </row>
    <row r="31" spans="1:43" ht="39" customHeight="1">
      <c r="H31" s="57"/>
      <c r="I31" s="28"/>
      <c r="J31" s="27" t="s">
        <v>119</v>
      </c>
      <c r="K31" s="27"/>
      <c r="L31" s="27"/>
    </row>
    <row r="32" spans="1:43" ht="30" customHeight="1">
      <c r="H32" s="57"/>
      <c r="I32" s="29"/>
      <c r="J32" s="27" t="s">
        <v>120</v>
      </c>
      <c r="K32" s="27"/>
      <c r="L32" s="27"/>
    </row>
    <row r="33" spans="2:13" ht="30" customHeight="1">
      <c r="H33" s="57"/>
      <c r="I33" s="27"/>
      <c r="J33" s="27"/>
      <c r="K33" s="27"/>
      <c r="L33" s="27"/>
    </row>
    <row r="34" spans="2:13" ht="30" customHeight="1">
      <c r="B34" s="180" t="s">
        <v>121</v>
      </c>
      <c r="C34" s="180"/>
      <c r="D34" s="180"/>
      <c r="E34" s="180"/>
      <c r="F34" s="180"/>
      <c r="G34" s="180"/>
      <c r="H34" s="180"/>
      <c r="I34" s="180"/>
      <c r="J34" s="180"/>
      <c r="K34" s="180"/>
      <c r="L34" s="180"/>
      <c r="M34" s="181"/>
    </row>
    <row r="35" spans="2:13" ht="30" customHeight="1">
      <c r="B35" s="182" t="s">
        <v>122</v>
      </c>
      <c r="C35" s="182"/>
      <c r="D35" s="182"/>
      <c r="E35" s="182"/>
      <c r="F35" s="182"/>
      <c r="G35" s="183"/>
      <c r="H35" s="184" t="s">
        <v>123</v>
      </c>
      <c r="I35" s="182"/>
      <c r="J35" s="182"/>
      <c r="K35" s="182"/>
      <c r="L35" s="182"/>
      <c r="M35" s="183"/>
    </row>
    <row r="36" spans="2:13" ht="30" customHeight="1">
      <c r="B36" s="173"/>
      <c r="C36" s="174"/>
      <c r="D36" s="174"/>
      <c r="E36" s="174"/>
      <c r="F36" s="174"/>
      <c r="G36" s="175"/>
      <c r="H36" s="173"/>
      <c r="I36" s="174"/>
      <c r="J36" s="174"/>
      <c r="K36" s="174"/>
      <c r="L36" s="174"/>
      <c r="M36" s="175"/>
    </row>
    <row r="37" spans="2:13" ht="30" customHeight="1">
      <c r="B37" s="176"/>
      <c r="C37" s="177"/>
      <c r="D37" s="177"/>
      <c r="E37" s="177"/>
      <c r="F37" s="177"/>
      <c r="G37" s="178"/>
      <c r="H37" s="176"/>
      <c r="I37" s="177"/>
      <c r="J37" s="177"/>
      <c r="K37" s="177"/>
      <c r="L37" s="177"/>
      <c r="M37" s="178"/>
    </row>
    <row r="38" spans="2:13" ht="35.1" customHeight="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1">
    <mergeCell ref="AE10:AE11"/>
    <mergeCell ref="F10:F11"/>
    <mergeCell ref="AE6:AE9"/>
    <mergeCell ref="B7:D7"/>
    <mergeCell ref="A1:AE1"/>
    <mergeCell ref="F2:G2"/>
    <mergeCell ref="X2:AE2"/>
    <mergeCell ref="A4:AE4"/>
    <mergeCell ref="A5:AE5"/>
    <mergeCell ref="E7:H7"/>
    <mergeCell ref="I7:X7"/>
    <mergeCell ref="B8:X8"/>
    <mergeCell ref="A6:A9"/>
    <mergeCell ref="B6:H6"/>
    <mergeCell ref="I6:X6"/>
    <mergeCell ref="G10:G11"/>
    <mergeCell ref="A12:AE12"/>
    <mergeCell ref="A13:A14"/>
    <mergeCell ref="B13:B14"/>
    <mergeCell ref="C13:C14"/>
    <mergeCell ref="D13:D14"/>
    <mergeCell ref="E13:E14"/>
    <mergeCell ref="F13:F14"/>
    <mergeCell ref="G13:G14"/>
    <mergeCell ref="AE13:AE14"/>
    <mergeCell ref="A10:A11"/>
    <mergeCell ref="B10:B11"/>
    <mergeCell ref="C10:C11"/>
    <mergeCell ref="D10:D11"/>
    <mergeCell ref="E10:E11"/>
    <mergeCell ref="A15:AE15"/>
    <mergeCell ref="A16:A17"/>
    <mergeCell ref="B16:B17"/>
    <mergeCell ref="C16:C17"/>
    <mergeCell ref="D16:D17"/>
    <mergeCell ref="E16:E17"/>
    <mergeCell ref="F16:F17"/>
    <mergeCell ref="G16:G17"/>
    <mergeCell ref="AE16:AE17"/>
    <mergeCell ref="E22:E23"/>
    <mergeCell ref="F22:F23"/>
    <mergeCell ref="A18:AE18"/>
    <mergeCell ref="A19:A20"/>
    <mergeCell ref="B19:B20"/>
    <mergeCell ref="C19:C20"/>
    <mergeCell ref="D19:D20"/>
    <mergeCell ref="E19:E20"/>
    <mergeCell ref="F19:F20"/>
    <mergeCell ref="G19:G20"/>
    <mergeCell ref="AE19:AE20"/>
    <mergeCell ref="B36:G37"/>
    <mergeCell ref="H36:M37"/>
    <mergeCell ref="G22:G23"/>
    <mergeCell ref="AE22:AE23"/>
    <mergeCell ref="A24:AE24"/>
    <mergeCell ref="A25:A26"/>
    <mergeCell ref="B25:B26"/>
    <mergeCell ref="C25:C26"/>
    <mergeCell ref="D25:D26"/>
    <mergeCell ref="E25:E26"/>
    <mergeCell ref="F25:F26"/>
    <mergeCell ref="G25:G26"/>
    <mergeCell ref="A22:A23"/>
    <mergeCell ref="B22:B23"/>
    <mergeCell ref="C22:C23"/>
    <mergeCell ref="D22:D23"/>
    <mergeCell ref="AE25:AE26"/>
    <mergeCell ref="I29:L29"/>
    <mergeCell ref="B34:M34"/>
    <mergeCell ref="B35:G35"/>
    <mergeCell ref="H35:M35"/>
  </mergeCells>
  <conditionalFormatting sqref="I21:AD21">
    <cfRule type="colorScale" priority="18">
      <colorScale>
        <cfvo type="min"/>
        <cfvo type="percentile" val="50"/>
        <cfvo type="max"/>
        <color rgb="FFE98BD7"/>
        <color rgb="FFD5007F"/>
        <color rgb="FF950054"/>
      </colorScale>
    </cfRule>
  </conditionalFormatting>
  <conditionalFormatting sqref="AE10">
    <cfRule type="cellIs" dxfId="850" priority="15" operator="greaterThan">
      <formula>95%</formula>
    </cfRule>
    <cfRule type="cellIs" dxfId="849" priority="16" operator="greaterThanOrEqual">
      <formula>90%</formula>
    </cfRule>
    <cfRule type="cellIs" dxfId="848" priority="17" operator="lessThan">
      <formula>89.99%</formula>
    </cfRule>
  </conditionalFormatting>
  <conditionalFormatting sqref="AE13">
    <cfRule type="cellIs" dxfId="847" priority="12" operator="greaterThan">
      <formula>95%</formula>
    </cfRule>
    <cfRule type="cellIs" dxfId="846" priority="13" operator="greaterThanOrEqual">
      <formula>90%</formula>
    </cfRule>
    <cfRule type="cellIs" dxfId="845" priority="14" operator="lessThan">
      <formula>89.99%</formula>
    </cfRule>
  </conditionalFormatting>
  <conditionalFormatting sqref="AE16">
    <cfRule type="cellIs" dxfId="844" priority="9" operator="greaterThan">
      <formula>95%</formula>
    </cfRule>
    <cfRule type="cellIs" dxfId="843" priority="10" operator="greaterThanOrEqual">
      <formula>90%</formula>
    </cfRule>
    <cfRule type="cellIs" dxfId="842" priority="11" operator="lessThan">
      <formula>89.99%</formula>
    </cfRule>
  </conditionalFormatting>
  <conditionalFormatting sqref="AE19">
    <cfRule type="cellIs" dxfId="841" priority="6" operator="greaterThan">
      <formula>95%</formula>
    </cfRule>
    <cfRule type="cellIs" dxfId="840" priority="7" operator="greaterThanOrEqual">
      <formula>90%</formula>
    </cfRule>
    <cfRule type="cellIs" dxfId="839" priority="8" operator="lessThan">
      <formula>89.99%</formula>
    </cfRule>
  </conditionalFormatting>
  <conditionalFormatting sqref="AE22">
    <cfRule type="cellIs" dxfId="838" priority="1" operator="greaterThanOrEqual">
      <formula>100%</formula>
    </cfRule>
    <cfRule type="cellIs" dxfId="837" priority="2" operator="lessThan">
      <formula>99.99%</formula>
    </cfRule>
  </conditionalFormatting>
  <conditionalFormatting sqref="AE25">
    <cfRule type="cellIs" dxfId="836" priority="3" operator="greaterThan">
      <formula>95%</formula>
    </cfRule>
    <cfRule type="cellIs" dxfId="835" priority="4" operator="greaterThanOrEqual">
      <formula>90%</formula>
    </cfRule>
    <cfRule type="cellIs" dxfId="834" priority="5" operator="lessThan">
      <formula>89.99%</formula>
    </cfRule>
  </conditionalFormatting>
  <dataValidations count="1">
    <dataValidation showDropDown="1" showInputMessage="1" showErrorMessage="1" sqref="C21 G19:G23 G10:G11 G16:G17 G13:G14 G25:G26" xr:uid="{C7B08B85-95F9-4669-BB28-5771FBB71BE2}"/>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554A1A-58B2-4969-BDEA-3F22B541882C}">
  <sheetPr>
    <tabColor theme="8"/>
  </sheetPr>
  <dimension ref="A1:AQ48"/>
  <sheetViews>
    <sheetView showGridLines="0" topLeftCell="W17" zoomScale="85" zoomScaleNormal="85" workbookViewId="0">
      <selection activeCell="AE25" sqref="AE25:AE26"/>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0" width="10.7109375" style="1" customWidth="1"/>
    <col min="31" max="31" width="22.7109375" style="1" customWidth="1"/>
    <col min="32" max="16384" width="11.42578125" style="1"/>
  </cols>
  <sheetData>
    <row r="1" spans="1:43" ht="40.5" customHeight="1">
      <c r="A1" s="148" t="str">
        <f>'PANEL DE CONTROL DISTRITAL'!A1:Q1</f>
        <v>INSTITUTO NACIONAL ELECTORAL
SISTEMA DE GESTIÓN DE LA CALIDAD
ESTADO DE MÉXICO</v>
      </c>
      <c r="B1" s="148"/>
      <c r="C1" s="148"/>
      <c r="D1" s="148"/>
      <c r="E1" s="148"/>
      <c r="F1" s="148"/>
      <c r="G1" s="148"/>
      <c r="H1" s="148"/>
      <c r="I1" s="148"/>
      <c r="J1" s="148"/>
      <c r="K1" s="148"/>
      <c r="L1" s="148"/>
      <c r="M1" s="148"/>
      <c r="N1" s="148"/>
      <c r="O1" s="148"/>
      <c r="P1" s="148"/>
      <c r="Q1" s="148"/>
      <c r="R1" s="148"/>
      <c r="S1" s="148"/>
      <c r="T1" s="148"/>
      <c r="U1" s="148"/>
      <c r="V1" s="148"/>
      <c r="W1" s="148"/>
      <c r="X1" s="148"/>
      <c r="Y1" s="148"/>
      <c r="Z1" s="148"/>
      <c r="AA1" s="148"/>
      <c r="AB1" s="148"/>
      <c r="AC1" s="148"/>
      <c r="AD1" s="148"/>
      <c r="AE1" s="148"/>
    </row>
    <row r="2" spans="1:43" ht="33.75" customHeight="1">
      <c r="A2" s="11"/>
      <c r="B2" s="11"/>
      <c r="C2" s="11"/>
      <c r="D2" s="9" t="s">
        <v>89</v>
      </c>
      <c r="E2" s="9">
        <v>15</v>
      </c>
      <c r="F2" s="149" t="s">
        <v>90</v>
      </c>
      <c r="G2" s="149"/>
      <c r="H2" s="20">
        <v>151551</v>
      </c>
      <c r="I2" s="19"/>
      <c r="J2" s="19"/>
      <c r="K2" s="19"/>
      <c r="L2" s="19"/>
      <c r="M2" s="19"/>
      <c r="N2" s="19"/>
      <c r="O2" s="19"/>
      <c r="P2" s="19"/>
      <c r="Q2" s="19"/>
      <c r="R2" s="19"/>
      <c r="S2" s="19"/>
      <c r="T2" s="19"/>
      <c r="U2" s="19"/>
      <c r="V2" s="19"/>
      <c r="X2" s="150" t="str">
        <f>'PANEL DE CONTROL DISTRITAL'!M2</f>
        <v>Fecha de corte: 22/01/2024</v>
      </c>
      <c r="Y2" s="150"/>
      <c r="Z2" s="150"/>
      <c r="AA2" s="150"/>
      <c r="AB2" s="150"/>
      <c r="AC2" s="150"/>
      <c r="AD2" s="150"/>
      <c r="AE2" s="150"/>
      <c r="AF2" s="15"/>
    </row>
    <row r="3" spans="1:43" ht="11.25" customHeight="1">
      <c r="A3" s="11"/>
      <c r="B3" s="6"/>
      <c r="C3" s="6"/>
      <c r="D3" s="6"/>
      <c r="E3" s="6"/>
      <c r="F3" s="6"/>
      <c r="G3" s="6"/>
      <c r="H3" s="6"/>
      <c r="I3" s="6"/>
      <c r="J3" s="6"/>
      <c r="K3" s="6"/>
      <c r="L3" s="6"/>
      <c r="M3" s="6"/>
      <c r="N3" s="6"/>
      <c r="O3" s="6"/>
      <c r="P3" s="6"/>
      <c r="Q3" s="6"/>
      <c r="R3" s="6"/>
      <c r="S3" s="6"/>
      <c r="T3" s="6"/>
      <c r="U3" s="6"/>
      <c r="V3" s="6"/>
      <c r="W3" s="6"/>
      <c r="X3" s="6"/>
      <c r="Y3" s="6"/>
      <c r="Z3" s="6"/>
      <c r="AA3" s="6"/>
      <c r="AB3" s="6"/>
      <c r="AC3" s="6"/>
      <c r="AD3" s="6"/>
    </row>
    <row r="4" spans="1:43" ht="30" customHeight="1">
      <c r="A4" s="154" t="s">
        <v>91</v>
      </c>
      <c r="B4" s="155"/>
      <c r="C4" s="155"/>
      <c r="D4" s="155"/>
      <c r="E4" s="155"/>
      <c r="F4" s="155"/>
      <c r="G4" s="155"/>
      <c r="H4" s="155"/>
      <c r="I4" s="155"/>
      <c r="J4" s="155"/>
      <c r="K4" s="155"/>
      <c r="L4" s="155"/>
      <c r="M4" s="155"/>
      <c r="N4" s="155"/>
      <c r="O4" s="155"/>
      <c r="P4" s="155"/>
      <c r="Q4" s="155"/>
      <c r="R4" s="155"/>
      <c r="S4" s="155"/>
      <c r="T4" s="155"/>
      <c r="U4" s="155"/>
      <c r="V4" s="155"/>
      <c r="W4" s="155"/>
      <c r="X4" s="155"/>
      <c r="Y4" s="155"/>
      <c r="Z4" s="155"/>
      <c r="AA4" s="155"/>
      <c r="AB4" s="155"/>
      <c r="AC4" s="155"/>
      <c r="AD4" s="155"/>
      <c r="AE4" s="156"/>
      <c r="AG4" s="18"/>
    </row>
    <row r="5" spans="1:43" ht="5.25" customHeight="1">
      <c r="A5" s="157"/>
      <c r="B5" s="158"/>
      <c r="C5" s="158"/>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9"/>
    </row>
    <row r="6" spans="1:43" ht="18" customHeight="1">
      <c r="A6" s="151" t="str">
        <f>'PANEL DE CONTROL DISTRITAL'!A6</f>
        <v>Número</v>
      </c>
      <c r="B6" s="152" t="str">
        <f>'PANEL DE CONTROL DISTRITAL'!B6</f>
        <v xml:space="preserve">PROCESOS SUSTANTIVOS E INDICADORES </v>
      </c>
      <c r="C6" s="152"/>
      <c r="D6" s="152"/>
      <c r="E6" s="152"/>
      <c r="F6" s="152"/>
      <c r="G6" s="152"/>
      <c r="H6" s="152"/>
      <c r="I6" s="160" t="s">
        <v>92</v>
      </c>
      <c r="J6" s="161"/>
      <c r="K6" s="161"/>
      <c r="L6" s="161"/>
      <c r="M6" s="161"/>
      <c r="N6" s="161"/>
      <c r="O6" s="161"/>
      <c r="P6" s="161"/>
      <c r="Q6" s="161"/>
      <c r="R6" s="161"/>
      <c r="S6" s="161"/>
      <c r="T6" s="161"/>
      <c r="U6" s="161"/>
      <c r="V6" s="161"/>
      <c r="W6" s="161"/>
      <c r="X6" s="161"/>
      <c r="Y6" s="85"/>
      <c r="Z6" s="85"/>
      <c r="AA6" s="85"/>
      <c r="AB6" s="85"/>
      <c r="AC6" s="85"/>
      <c r="AD6" s="85"/>
      <c r="AE6" s="153" t="s">
        <v>93</v>
      </c>
    </row>
    <row r="7" spans="1:43" ht="17.25" customHeight="1">
      <c r="A7" s="151"/>
      <c r="B7" s="152" t="str">
        <f>'PANEL DE CONTROL DISTRITAL'!B7</f>
        <v>DESCRIPCIÓN</v>
      </c>
      <c r="C7" s="152"/>
      <c r="D7" s="152"/>
      <c r="E7" s="152" t="str">
        <f>'PANEL DE CONTROL DISTRITAL'!E7</f>
        <v>MEDICIÓN</v>
      </c>
      <c r="F7" s="152"/>
      <c r="G7" s="152"/>
      <c r="H7" s="152"/>
      <c r="I7" s="162" t="str">
        <f>'PANEL DE CONTROL DISTRITAL'!A5</f>
        <v>CAMPAÑA ANUAL INTENSA 2023</v>
      </c>
      <c r="J7" s="163"/>
      <c r="K7" s="163"/>
      <c r="L7" s="163"/>
      <c r="M7" s="163"/>
      <c r="N7" s="163"/>
      <c r="O7" s="163"/>
      <c r="P7" s="163"/>
      <c r="Q7" s="163"/>
      <c r="R7" s="163"/>
      <c r="S7" s="163"/>
      <c r="T7" s="163"/>
      <c r="U7" s="163"/>
      <c r="V7" s="163"/>
      <c r="W7" s="163"/>
      <c r="X7" s="163"/>
      <c r="Y7" s="86"/>
      <c r="Z7" s="86"/>
      <c r="AA7" s="86"/>
      <c r="AB7" s="86"/>
      <c r="AC7" s="86"/>
      <c r="AD7" s="86"/>
      <c r="AE7" s="153"/>
    </row>
    <row r="8" spans="1:43" ht="5.25" customHeight="1">
      <c r="A8" s="151"/>
      <c r="B8" s="164"/>
      <c r="C8" s="165"/>
      <c r="D8" s="165"/>
      <c r="E8" s="165"/>
      <c r="F8" s="165"/>
      <c r="G8" s="165"/>
      <c r="H8" s="165"/>
      <c r="I8" s="165"/>
      <c r="J8" s="165"/>
      <c r="K8" s="165"/>
      <c r="L8" s="165"/>
      <c r="M8" s="165"/>
      <c r="N8" s="165"/>
      <c r="O8" s="165"/>
      <c r="P8" s="165"/>
      <c r="Q8" s="165"/>
      <c r="R8" s="165"/>
      <c r="S8" s="165"/>
      <c r="T8" s="165"/>
      <c r="U8" s="165"/>
      <c r="V8" s="165"/>
      <c r="W8" s="165"/>
      <c r="X8" s="165"/>
      <c r="Y8" s="87"/>
      <c r="Z8" s="87"/>
      <c r="AA8" s="87"/>
      <c r="AB8" s="87"/>
      <c r="AC8" s="87"/>
      <c r="AD8" s="87"/>
      <c r="AE8" s="153"/>
    </row>
    <row r="9" spans="1:43" s="2" customFormat="1" ht="29.25" customHeight="1" thickTop="1" thickBot="1">
      <c r="A9" s="151"/>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42" t="str">
        <f>'PANEL DE CONTROL DISTRITAL'!H8</f>
        <v>Nominativo</v>
      </c>
      <c r="I9" s="31" t="str">
        <f>'150151'!I9</f>
        <v>2023-37</v>
      </c>
      <c r="J9" s="31" t="str">
        <f>'150151'!J9</f>
        <v>2023-38</v>
      </c>
      <c r="K9" s="31" t="str">
        <f>'150151'!K9</f>
        <v>2023-39</v>
      </c>
      <c r="L9" s="31" t="str">
        <f>'150151'!L9</f>
        <v>2023-40</v>
      </c>
      <c r="M9" s="31" t="str">
        <f>'150151'!M9</f>
        <v>2023-41</v>
      </c>
      <c r="N9" s="31" t="str">
        <f>'150151'!N9</f>
        <v>2023-42</v>
      </c>
      <c r="O9" s="31" t="str">
        <f>'150151'!O9</f>
        <v>2023-43</v>
      </c>
      <c r="P9" s="31" t="str">
        <f>'150151'!P9</f>
        <v>2023-44</v>
      </c>
      <c r="Q9" s="31" t="str">
        <f>'150151'!Q9</f>
        <v>2023-45</v>
      </c>
      <c r="R9" s="31" t="str">
        <f>'150151'!R9</f>
        <v>2023-46</v>
      </c>
      <c r="S9" s="31" t="str">
        <f>'150151'!S9</f>
        <v>2023-47</v>
      </c>
      <c r="T9" s="31" t="str">
        <f>'150151'!T9</f>
        <v>2023-48</v>
      </c>
      <c r="U9" s="31" t="str">
        <f>'150151'!U9</f>
        <v>2023-49</v>
      </c>
      <c r="V9" s="31" t="str">
        <f>'150151'!V9</f>
        <v>2023-50</v>
      </c>
      <c r="W9" s="31" t="str">
        <f>'150151'!W9</f>
        <v>2023-51</v>
      </c>
      <c r="X9" s="31" t="str">
        <f>'150151'!X9</f>
        <v>2023-52</v>
      </c>
      <c r="Y9" s="31" t="s">
        <v>110</v>
      </c>
      <c r="Z9" s="31" t="s">
        <v>111</v>
      </c>
      <c r="AA9" s="31" t="s">
        <v>112</v>
      </c>
      <c r="AB9" s="31" t="s">
        <v>113</v>
      </c>
      <c r="AC9" s="31" t="s">
        <v>114</v>
      </c>
      <c r="AD9" s="31" t="s">
        <v>115</v>
      </c>
      <c r="AE9" s="153"/>
    </row>
    <row r="10" spans="1:43" s="2" customFormat="1" ht="50.1" customHeight="1" thickTop="1" thickBot="1">
      <c r="A10" s="167">
        <f>'PANEL DE CONTROL DISTRITAL'!A9</f>
        <v>1</v>
      </c>
      <c r="B10" s="169" t="str">
        <f>'PANEL DE CONTROL DISTRITAL'!B9</f>
        <v>ENTREVISTA</v>
      </c>
      <c r="C10" s="166" t="str">
        <f>'PANEL DE CONTROL DISTRITAL'!C9</f>
        <v xml:space="preserve"> Auxiliar de Atención Ciudadana</v>
      </c>
      <c r="D10" s="170" t="str">
        <f>'PANEL DE CONTROL DISTRITAL'!D9</f>
        <v>Efectividad de la entrevista =</v>
      </c>
      <c r="E10" s="166" t="str">
        <f>'PANEL DE CONTROL DISTRITAL'!E9</f>
        <v>(Número de trámites aplicados / (Número de fichas requisitadas - Notificaciones de improcedencia de trámite)) x 100</v>
      </c>
      <c r="F10" s="171" t="str">
        <f>'PANEL DE CONTROL DISTRITAL'!F9</f>
        <v>Semanal (remesa)</v>
      </c>
      <c r="G10" s="172">
        <f>'PANEL DE CONTROL DISTRITAL'!G9</f>
        <v>0.9</v>
      </c>
      <c r="H10" s="25" t="str">
        <f>'PANEL DE CONTROL DISTRITAL'!H9</f>
        <v>Número de trámites aplicados</v>
      </c>
      <c r="I10" s="23">
        <v>151</v>
      </c>
      <c r="J10" s="23">
        <v>848</v>
      </c>
      <c r="K10" s="23">
        <v>675</v>
      </c>
      <c r="L10" s="23">
        <v>910</v>
      </c>
      <c r="M10" s="23">
        <v>967</v>
      </c>
      <c r="N10" s="23">
        <v>976</v>
      </c>
      <c r="O10" s="23">
        <v>959</v>
      </c>
      <c r="P10" s="23">
        <v>954</v>
      </c>
      <c r="Q10" s="23">
        <v>981</v>
      </c>
      <c r="R10" s="23">
        <v>764</v>
      </c>
      <c r="S10" s="23">
        <v>1136</v>
      </c>
      <c r="T10" s="23">
        <v>1116</v>
      </c>
      <c r="U10" s="23">
        <v>1024</v>
      </c>
      <c r="V10" s="23">
        <v>1360</v>
      </c>
      <c r="W10" s="23">
        <v>1378</v>
      </c>
      <c r="X10" s="23">
        <v>1205</v>
      </c>
      <c r="Y10" s="23">
        <v>1051</v>
      </c>
      <c r="Z10" s="23">
        <v>1180</v>
      </c>
      <c r="AA10" s="23">
        <v>1533</v>
      </c>
      <c r="AB10" s="23">
        <v>1980</v>
      </c>
      <c r="AC10" s="75">
        <v>2146</v>
      </c>
      <c r="AD10" s="64">
        <v>776</v>
      </c>
      <c r="AE10" s="168">
        <f>IFERROR(SUM(I10:AD10)/SUM(I11:AD11),0)</f>
        <v>1</v>
      </c>
    </row>
    <row r="11" spans="1:43" s="2" customFormat="1" ht="50.1" customHeight="1" thickTop="1" thickBot="1">
      <c r="A11" s="167"/>
      <c r="B11" s="169"/>
      <c r="C11" s="166"/>
      <c r="D11" s="170"/>
      <c r="E11" s="166"/>
      <c r="F11" s="171"/>
      <c r="G11" s="172"/>
      <c r="H11" s="25" t="str">
        <f>'PANEL DE CONTROL DISTRITAL'!H10</f>
        <v>Número de fichas requisitadas - Notificaciones de improcedencia de trámite</v>
      </c>
      <c r="I11" s="43">
        <v>151</v>
      </c>
      <c r="J11" s="43">
        <v>848</v>
      </c>
      <c r="K11" s="43">
        <v>675</v>
      </c>
      <c r="L11" s="43">
        <v>910</v>
      </c>
      <c r="M11" s="43">
        <v>967</v>
      </c>
      <c r="N11" s="43">
        <v>976</v>
      </c>
      <c r="O11" s="43">
        <v>959</v>
      </c>
      <c r="P11" s="43">
        <v>954</v>
      </c>
      <c r="Q11" s="43">
        <v>981</v>
      </c>
      <c r="R11" s="43">
        <v>764</v>
      </c>
      <c r="S11" s="43">
        <v>1136</v>
      </c>
      <c r="T11" s="43">
        <v>1116</v>
      </c>
      <c r="U11" s="43">
        <v>1024</v>
      </c>
      <c r="V11" s="43">
        <v>1360</v>
      </c>
      <c r="W11" s="43">
        <v>1378</v>
      </c>
      <c r="X11" s="43">
        <v>1205</v>
      </c>
      <c r="Y11" s="43">
        <v>1051</v>
      </c>
      <c r="Z11" s="43">
        <v>1180</v>
      </c>
      <c r="AA11" s="43">
        <v>1533</v>
      </c>
      <c r="AB11" s="43">
        <v>1980</v>
      </c>
      <c r="AC11" s="98">
        <v>2146</v>
      </c>
      <c r="AD11" s="68">
        <v>776</v>
      </c>
      <c r="AE11" s="168"/>
    </row>
    <row r="12" spans="1:43" s="45" customFormat="1" ht="8.1" customHeight="1" thickTop="1" thickBot="1">
      <c r="A12" s="167"/>
      <c r="B12" s="167"/>
      <c r="C12" s="167"/>
      <c r="D12" s="167"/>
      <c r="E12" s="167"/>
      <c r="F12" s="167"/>
      <c r="G12" s="167"/>
      <c r="H12" s="167"/>
      <c r="I12" s="167"/>
      <c r="J12" s="167"/>
      <c r="K12" s="167"/>
      <c r="L12" s="167"/>
      <c r="M12" s="167"/>
      <c r="N12" s="167"/>
      <c r="O12" s="167"/>
      <c r="P12" s="167"/>
      <c r="Q12" s="167"/>
      <c r="R12" s="167"/>
      <c r="S12" s="167"/>
      <c r="T12" s="167"/>
      <c r="U12" s="167"/>
      <c r="V12" s="167"/>
      <c r="W12" s="167"/>
      <c r="X12" s="167"/>
      <c r="Y12" s="167"/>
      <c r="Z12" s="167"/>
      <c r="AA12" s="167"/>
      <c r="AB12" s="167"/>
      <c r="AC12" s="167"/>
      <c r="AD12" s="167"/>
      <c r="AE12" s="167"/>
      <c r="AF12" s="44"/>
      <c r="AG12" s="44"/>
      <c r="AH12" s="44"/>
      <c r="AI12" s="44"/>
      <c r="AJ12" s="44"/>
      <c r="AK12" s="44"/>
      <c r="AL12" s="44"/>
      <c r="AM12" s="44"/>
      <c r="AN12" s="44"/>
      <c r="AO12" s="44"/>
      <c r="AP12" s="44"/>
      <c r="AQ12" s="44"/>
    </row>
    <row r="13" spans="1:43" s="3" customFormat="1" ht="50.1" customHeight="1" thickTop="1" thickBot="1">
      <c r="A13" s="167">
        <f>'PANEL DE CONTROL DISTRITAL'!A12</f>
        <v>2</v>
      </c>
      <c r="B13" s="169" t="str">
        <f>'PANEL DE CONTROL DISTRITAL'!B12</f>
        <v>TRÁMITE</v>
      </c>
      <c r="C13" s="166" t="str">
        <f>'PANEL DE CONTROL DISTRITAL'!C12</f>
        <v>Operador de Equipo Tecnológico</v>
      </c>
      <c r="D13" s="170" t="str">
        <f>'PANEL DE CONTROL DISTRITAL'!D12</f>
        <v>Trámites exitosos efectivos=</v>
      </c>
      <c r="E13" s="166" t="str">
        <f>'PANEL DE CONTROL DISTRITAL'!E12</f>
        <v>(Número de trámites exitosos / Número de trámites aplicados) x 100</v>
      </c>
      <c r="F13" s="171" t="str">
        <f>'PANEL DE CONTROL DISTRITAL'!F12</f>
        <v>Semanal (remesa)</v>
      </c>
      <c r="G13" s="172">
        <f>'PANEL DE CONTROL DISTRITAL'!G12</f>
        <v>0.9</v>
      </c>
      <c r="H13" s="25" t="str">
        <f>'PANEL DE CONTROL DISTRITAL'!H12</f>
        <v>Número de trámites exitosos</v>
      </c>
      <c r="I13" s="23">
        <v>151</v>
      </c>
      <c r="J13" s="23">
        <v>844</v>
      </c>
      <c r="K13" s="23">
        <v>673</v>
      </c>
      <c r="L13" s="23">
        <v>905</v>
      </c>
      <c r="M13" s="23">
        <v>963</v>
      </c>
      <c r="N13" s="23">
        <v>972</v>
      </c>
      <c r="O13" s="23">
        <v>954</v>
      </c>
      <c r="P13" s="23">
        <v>949</v>
      </c>
      <c r="Q13" s="23">
        <v>978</v>
      </c>
      <c r="R13" s="23">
        <v>761</v>
      </c>
      <c r="S13" s="23">
        <v>1129</v>
      </c>
      <c r="T13" s="23">
        <v>1113</v>
      </c>
      <c r="U13" s="23">
        <v>1021</v>
      </c>
      <c r="V13" s="23">
        <v>1354</v>
      </c>
      <c r="W13" s="23">
        <v>1375</v>
      </c>
      <c r="X13" s="23">
        <v>1205</v>
      </c>
      <c r="Y13" s="23">
        <v>1047</v>
      </c>
      <c r="Z13" s="23">
        <v>1178</v>
      </c>
      <c r="AA13" s="23">
        <v>1530</v>
      </c>
      <c r="AB13" s="23">
        <v>1976</v>
      </c>
      <c r="AC13" s="75">
        <v>2135</v>
      </c>
      <c r="AD13" s="64">
        <v>772</v>
      </c>
      <c r="AE13" s="168">
        <f>IFERROR(SUM(I13:AD13)/SUM(I14:AD14),0)</f>
        <v>0.99646863315330292</v>
      </c>
    </row>
    <row r="14" spans="1:43" s="3" customFormat="1" ht="50.1" customHeight="1" thickTop="1" thickBot="1">
      <c r="A14" s="167"/>
      <c r="B14" s="169"/>
      <c r="C14" s="166"/>
      <c r="D14" s="170"/>
      <c r="E14" s="166"/>
      <c r="F14" s="171"/>
      <c r="G14" s="172"/>
      <c r="H14" s="25" t="str">
        <f>'PANEL DE CONTROL DISTRITAL'!H13</f>
        <v>Número de trámites aplicados</v>
      </c>
      <c r="I14" s="43">
        <v>151</v>
      </c>
      <c r="J14" s="43">
        <v>848</v>
      </c>
      <c r="K14" s="43">
        <v>675</v>
      </c>
      <c r="L14" s="43">
        <v>910</v>
      </c>
      <c r="M14" s="43">
        <v>967</v>
      </c>
      <c r="N14" s="43">
        <v>976</v>
      </c>
      <c r="O14" s="43">
        <v>959</v>
      </c>
      <c r="P14" s="43">
        <v>954</v>
      </c>
      <c r="Q14" s="43">
        <v>981</v>
      </c>
      <c r="R14" s="43">
        <v>764</v>
      </c>
      <c r="S14" s="43">
        <v>1136</v>
      </c>
      <c r="T14" s="43">
        <v>1116</v>
      </c>
      <c r="U14" s="43">
        <v>1024</v>
      </c>
      <c r="V14" s="43">
        <v>1360</v>
      </c>
      <c r="W14" s="43">
        <v>1378</v>
      </c>
      <c r="X14" s="43">
        <v>1205</v>
      </c>
      <c r="Y14" s="43">
        <v>1051</v>
      </c>
      <c r="Z14" s="43">
        <v>1180</v>
      </c>
      <c r="AA14" s="43">
        <v>1533</v>
      </c>
      <c r="AB14" s="43">
        <v>1980</v>
      </c>
      <c r="AC14" s="98">
        <v>2146</v>
      </c>
      <c r="AD14" s="68">
        <v>776</v>
      </c>
      <c r="AE14" s="168"/>
    </row>
    <row r="15" spans="1:43" s="45" customFormat="1" ht="8.1" customHeight="1" thickTop="1" thickBot="1">
      <c r="A15" s="167"/>
      <c r="B15" s="167"/>
      <c r="C15" s="167"/>
      <c r="D15" s="167"/>
      <c r="E15" s="167"/>
      <c r="F15" s="167"/>
      <c r="G15" s="167"/>
      <c r="H15" s="167"/>
      <c r="I15" s="167"/>
      <c r="J15" s="167"/>
      <c r="K15" s="167"/>
      <c r="L15" s="167"/>
      <c r="M15" s="167"/>
      <c r="N15" s="167"/>
      <c r="O15" s="167"/>
      <c r="P15" s="167"/>
      <c r="Q15" s="167"/>
      <c r="R15" s="167"/>
      <c r="S15" s="167"/>
      <c r="T15" s="167"/>
      <c r="U15" s="167"/>
      <c r="V15" s="167"/>
      <c r="W15" s="167"/>
      <c r="X15" s="167"/>
      <c r="Y15" s="167"/>
      <c r="Z15" s="167"/>
      <c r="AA15" s="167"/>
      <c r="AB15" s="167"/>
      <c r="AC15" s="167"/>
      <c r="AD15" s="167"/>
      <c r="AE15" s="167"/>
      <c r="AF15" s="44"/>
      <c r="AG15" s="44"/>
      <c r="AH15" s="44"/>
      <c r="AI15" s="44"/>
      <c r="AJ15" s="44"/>
      <c r="AK15" s="44"/>
      <c r="AL15" s="44"/>
      <c r="AM15" s="44"/>
      <c r="AN15" s="44"/>
      <c r="AO15" s="44"/>
      <c r="AP15" s="44"/>
      <c r="AQ15" s="44"/>
    </row>
    <row r="16" spans="1:43" s="3" customFormat="1" ht="50.1" customHeight="1" thickTop="1" thickBot="1">
      <c r="A16" s="167">
        <f>'PANEL DE CONTROL DISTRITAL'!A15</f>
        <v>3</v>
      </c>
      <c r="B16" s="169" t="str">
        <f>'PANEL DE CONTROL DISTRITAL'!B15</f>
        <v>TRANSFERENCIA</v>
      </c>
      <c r="C16" s="166" t="str">
        <f>'PANEL DE CONTROL DISTRITAL'!C15</f>
        <v>Responsable de Módulo</v>
      </c>
      <c r="D16" s="170" t="str">
        <f>'PANEL DE CONTROL DISTRITAL'!D15</f>
        <v xml:space="preserve">Transacciones exitosas = </v>
      </c>
      <c r="E16" s="166" t="str">
        <f>'PANEL DE CONTROL DISTRITAL'!E15</f>
        <v>(Número de Archivos de Transacción aceptados /Total de Archivos de Transacción procesados) x100</v>
      </c>
      <c r="F16" s="171" t="str">
        <f>'PANEL DE CONTROL DISTRITAL'!F15</f>
        <v>Semanal (remesa)</v>
      </c>
      <c r="G16" s="172">
        <f>'PANEL DE CONTROL DISTRITAL'!G15</f>
        <v>0.9</v>
      </c>
      <c r="H16" s="25" t="str">
        <f>'PANEL DE CONTROL DISTRITAL'!H15</f>
        <v>Número de Archivos de Transacción aceptados</v>
      </c>
      <c r="I16" s="23">
        <v>151</v>
      </c>
      <c r="J16" s="23">
        <v>848</v>
      </c>
      <c r="K16" s="23">
        <v>675</v>
      </c>
      <c r="L16" s="23">
        <v>910</v>
      </c>
      <c r="M16" s="23">
        <v>967</v>
      </c>
      <c r="N16" s="23">
        <v>976</v>
      </c>
      <c r="O16" s="23">
        <v>959</v>
      </c>
      <c r="P16" s="23">
        <v>954</v>
      </c>
      <c r="Q16" s="23">
        <v>981</v>
      </c>
      <c r="R16" s="23">
        <v>764</v>
      </c>
      <c r="S16" s="23">
        <v>1136</v>
      </c>
      <c r="T16" s="23">
        <v>1116</v>
      </c>
      <c r="U16" s="23">
        <v>1024</v>
      </c>
      <c r="V16" s="23">
        <v>1360</v>
      </c>
      <c r="W16" s="23">
        <v>1378</v>
      </c>
      <c r="X16" s="23">
        <v>1205</v>
      </c>
      <c r="Y16" s="23">
        <v>1051</v>
      </c>
      <c r="Z16" s="23">
        <v>1180</v>
      </c>
      <c r="AA16" s="23">
        <v>1533</v>
      </c>
      <c r="AB16" s="23">
        <v>1980</v>
      </c>
      <c r="AC16" s="75">
        <v>2146</v>
      </c>
      <c r="AD16" s="64">
        <v>776</v>
      </c>
      <c r="AE16" s="168">
        <f>IFERROR(SUM(I16:AD16)/SUM(I17:AD17),0)</f>
        <v>1</v>
      </c>
    </row>
    <row r="17" spans="1:43" s="3" customFormat="1" ht="50.1" customHeight="1" thickTop="1" thickBot="1">
      <c r="A17" s="167"/>
      <c r="B17" s="169"/>
      <c r="C17" s="166"/>
      <c r="D17" s="170"/>
      <c r="E17" s="166"/>
      <c r="F17" s="171"/>
      <c r="G17" s="172"/>
      <c r="H17" s="25" t="str">
        <f>'PANEL DE CONTROL DISTRITAL'!H16</f>
        <v>Total de Archivos de Transacción procesados</v>
      </c>
      <c r="I17" s="43">
        <v>151</v>
      </c>
      <c r="J17" s="43">
        <v>848</v>
      </c>
      <c r="K17" s="43">
        <v>675</v>
      </c>
      <c r="L17" s="43">
        <v>910</v>
      </c>
      <c r="M17" s="43">
        <v>967</v>
      </c>
      <c r="N17" s="43">
        <v>976</v>
      </c>
      <c r="O17" s="43">
        <v>959</v>
      </c>
      <c r="P17" s="43">
        <v>954</v>
      </c>
      <c r="Q17" s="43">
        <v>981</v>
      </c>
      <c r="R17" s="43">
        <v>764</v>
      </c>
      <c r="S17" s="43">
        <v>1136</v>
      </c>
      <c r="T17" s="43">
        <v>1116</v>
      </c>
      <c r="U17" s="43">
        <v>1024</v>
      </c>
      <c r="V17" s="43">
        <v>1360</v>
      </c>
      <c r="W17" s="43">
        <v>1378</v>
      </c>
      <c r="X17" s="43">
        <v>1205</v>
      </c>
      <c r="Y17" s="43">
        <v>1051</v>
      </c>
      <c r="Z17" s="43">
        <v>1180</v>
      </c>
      <c r="AA17" s="43">
        <v>1533</v>
      </c>
      <c r="AB17" s="43">
        <v>1980</v>
      </c>
      <c r="AC17" s="98">
        <v>2146</v>
      </c>
      <c r="AD17" s="68">
        <v>776</v>
      </c>
      <c r="AE17" s="168"/>
    </row>
    <row r="18" spans="1:43" s="45" customFormat="1" ht="8.1" customHeight="1" thickTop="1" thickBot="1">
      <c r="A18" s="167"/>
      <c r="B18" s="167"/>
      <c r="C18" s="167"/>
      <c r="D18" s="167"/>
      <c r="E18" s="167"/>
      <c r="F18" s="167"/>
      <c r="G18" s="167"/>
      <c r="H18" s="167"/>
      <c r="I18" s="167"/>
      <c r="J18" s="167"/>
      <c r="K18" s="167"/>
      <c r="L18" s="167"/>
      <c r="M18" s="167"/>
      <c r="N18" s="167"/>
      <c r="O18" s="167"/>
      <c r="P18" s="167"/>
      <c r="Q18" s="167"/>
      <c r="R18" s="167"/>
      <c r="S18" s="167"/>
      <c r="T18" s="167"/>
      <c r="U18" s="167"/>
      <c r="V18" s="167"/>
      <c r="W18" s="167"/>
      <c r="X18" s="167"/>
      <c r="Y18" s="167"/>
      <c r="Z18" s="167"/>
      <c r="AA18" s="167"/>
      <c r="AB18" s="167"/>
      <c r="AC18" s="167"/>
      <c r="AD18" s="167"/>
      <c r="AE18" s="167"/>
      <c r="AF18" s="44"/>
      <c r="AG18" s="44"/>
      <c r="AH18" s="44"/>
      <c r="AI18" s="44"/>
      <c r="AJ18" s="44"/>
      <c r="AK18" s="44"/>
      <c r="AL18" s="44"/>
      <c r="AM18" s="44"/>
      <c r="AN18" s="44"/>
      <c r="AO18" s="44"/>
      <c r="AP18" s="44"/>
      <c r="AQ18" s="44"/>
    </row>
    <row r="19" spans="1:43" s="3" customFormat="1" ht="50.1" customHeight="1" thickTop="1" thickBot="1">
      <c r="A19" s="167">
        <f>'PANEL DE CONTROL DISTRITAL'!A18</f>
        <v>4</v>
      </c>
      <c r="B19" s="169" t="str">
        <f>'PANEL DE CONTROL DISTRITAL'!B18</f>
        <v>CONCILIACIÓN</v>
      </c>
      <c r="C19" s="166" t="str">
        <f>'PANEL DE CONTROL DISTRITAL'!C18</f>
        <v>Responsable de Módulo</v>
      </c>
      <c r="D19" s="170" t="str">
        <f>'PANEL DE CONTROL DISTRITAL'!D18</f>
        <v xml:space="preserve">Credenciales disponibles para entrega = </v>
      </c>
      <c r="E19" s="166" t="str">
        <f>'PANEL DE CONTROL DISTRITAL'!E18</f>
        <v>((Credenciales recibidas - Credenciales inconsistentes) / Credenciales recibidas) x 100</v>
      </c>
      <c r="F19" s="171" t="str">
        <f>'PANEL DE CONTROL DISTRITAL'!F18</f>
        <v>Semanal (remesa)</v>
      </c>
      <c r="G19" s="172">
        <f>'PANEL DE CONTROL DISTRITAL'!G18</f>
        <v>0.9</v>
      </c>
      <c r="H19" s="25" t="str">
        <f>'PANEL DE CONTROL DISTRITAL'!H18</f>
        <v xml:space="preserve">Credenciales Recibidas - Credenciales inconsistentes </v>
      </c>
      <c r="I19" s="23">
        <v>179</v>
      </c>
      <c r="J19" s="23">
        <v>846</v>
      </c>
      <c r="K19" s="23">
        <v>770</v>
      </c>
      <c r="L19" s="23">
        <v>733</v>
      </c>
      <c r="M19" s="23">
        <v>980</v>
      </c>
      <c r="N19" s="23">
        <v>948</v>
      </c>
      <c r="O19" s="23">
        <v>989</v>
      </c>
      <c r="P19" s="23">
        <v>945</v>
      </c>
      <c r="Q19" s="23">
        <v>966</v>
      </c>
      <c r="R19" s="23">
        <v>747</v>
      </c>
      <c r="S19" s="23">
        <v>1001</v>
      </c>
      <c r="T19" s="23">
        <v>1117</v>
      </c>
      <c r="U19" s="23">
        <v>955</v>
      </c>
      <c r="V19" s="23">
        <v>1082</v>
      </c>
      <c r="W19" s="23">
        <v>1601</v>
      </c>
      <c r="X19" s="23">
        <v>1300</v>
      </c>
      <c r="Y19" s="23">
        <v>874</v>
      </c>
      <c r="Z19" s="23">
        <v>415</v>
      </c>
      <c r="AA19" s="23">
        <v>1083</v>
      </c>
      <c r="AB19" s="23">
        <v>2314</v>
      </c>
      <c r="AC19" s="75">
        <v>1704</v>
      </c>
      <c r="AD19" s="64">
        <v>167</v>
      </c>
      <c r="AE19" s="168">
        <f>IFERROR(SUM(I19:AD19)/SUM(I20:AD20),0)</f>
        <v>1</v>
      </c>
    </row>
    <row r="20" spans="1:43" s="3" customFormat="1" ht="50.1" customHeight="1" thickTop="1" thickBot="1">
      <c r="A20" s="167"/>
      <c r="B20" s="169"/>
      <c r="C20" s="166"/>
      <c r="D20" s="170"/>
      <c r="E20" s="166"/>
      <c r="F20" s="171"/>
      <c r="G20" s="172"/>
      <c r="H20" s="25" t="str">
        <f>'PANEL DE CONTROL DISTRITAL'!H19</f>
        <v>Credenciales recibidas</v>
      </c>
      <c r="I20" s="43">
        <v>179</v>
      </c>
      <c r="J20" s="43">
        <v>846</v>
      </c>
      <c r="K20" s="43">
        <v>770</v>
      </c>
      <c r="L20" s="43">
        <v>733</v>
      </c>
      <c r="M20" s="43">
        <v>980</v>
      </c>
      <c r="N20" s="43">
        <v>948</v>
      </c>
      <c r="O20" s="43">
        <v>989</v>
      </c>
      <c r="P20" s="43">
        <v>945</v>
      </c>
      <c r="Q20" s="43">
        <v>966</v>
      </c>
      <c r="R20" s="43">
        <v>747</v>
      </c>
      <c r="S20" s="43">
        <v>1001</v>
      </c>
      <c r="T20" s="43">
        <v>1117</v>
      </c>
      <c r="U20" s="43">
        <v>955</v>
      </c>
      <c r="V20" s="43">
        <v>1082</v>
      </c>
      <c r="W20" s="43">
        <v>1601</v>
      </c>
      <c r="X20" s="43">
        <v>1300</v>
      </c>
      <c r="Y20" s="43">
        <v>874</v>
      </c>
      <c r="Z20" s="43">
        <v>415</v>
      </c>
      <c r="AA20" s="43">
        <v>1083</v>
      </c>
      <c r="AB20" s="43">
        <v>2314</v>
      </c>
      <c r="AC20" s="98">
        <v>1704</v>
      </c>
      <c r="AD20" s="68">
        <v>167</v>
      </c>
      <c r="AE20" s="168"/>
    </row>
    <row r="21" spans="1:43" s="45" customFormat="1" ht="8.1" customHeight="1" thickTop="1" thickBot="1">
      <c r="A21" s="46"/>
      <c r="B21" s="47"/>
      <c r="C21" s="48"/>
      <c r="D21" s="49"/>
      <c r="E21" s="48"/>
      <c r="F21" s="50"/>
      <c r="G21" s="51"/>
      <c r="H21" s="52"/>
      <c r="I21" s="53"/>
      <c r="J21" s="53"/>
      <c r="K21" s="53"/>
      <c r="L21" s="53"/>
      <c r="M21" s="53"/>
      <c r="N21" s="53"/>
      <c r="O21" s="53"/>
      <c r="P21" s="53"/>
      <c r="Q21" s="53"/>
      <c r="R21" s="53"/>
      <c r="S21" s="53"/>
      <c r="T21" s="53"/>
      <c r="U21" s="53"/>
      <c r="V21" s="53"/>
      <c r="W21" s="53"/>
      <c r="X21" s="53"/>
      <c r="Y21" s="53"/>
      <c r="Z21" s="53"/>
      <c r="AA21" s="53"/>
      <c r="AB21" s="53"/>
      <c r="AC21" s="53"/>
      <c r="AD21" s="53"/>
      <c r="AE21" s="54"/>
      <c r="AF21" s="44"/>
      <c r="AG21" s="44"/>
      <c r="AH21" s="44"/>
      <c r="AI21" s="44"/>
      <c r="AJ21" s="44"/>
      <c r="AK21" s="44"/>
      <c r="AL21" s="44"/>
      <c r="AM21" s="44"/>
      <c r="AN21" s="44"/>
      <c r="AO21" s="44"/>
      <c r="AP21" s="44"/>
      <c r="AQ21" s="44"/>
    </row>
    <row r="22" spans="1:43" s="3" customFormat="1" ht="50.1" customHeight="1" thickTop="1" thickBot="1">
      <c r="A22" s="167">
        <f>'PANEL DE CONTROL DISTRITAL'!A21</f>
        <v>5</v>
      </c>
      <c r="B22" s="169" t="str">
        <f>'PANEL DE CONTROL DISTRITAL'!B21</f>
        <v>CONCILIACIÓN</v>
      </c>
      <c r="C22" s="166" t="str">
        <f>'PANEL DE CONTROL DISTRITAL'!C21</f>
        <v>Responsable de Módulo</v>
      </c>
      <c r="D22" s="170" t="str">
        <f>'PANEL DE CONTROL DISTRITAL'!D21</f>
        <v xml:space="preserve">Credenciales disponibles para entrega = </v>
      </c>
      <c r="E22" s="166" t="str">
        <f>'PANEL DE CONTROL DISTRITAL'!E21</f>
        <v>(Credenciales en resguardo / Credenciales totales en SIIRFE disponibles para entrega) x 100</v>
      </c>
      <c r="F22" s="171" t="str">
        <f>'PANEL DE CONTROL DISTRITAL'!F21</f>
        <v>Semanal (remesa)</v>
      </c>
      <c r="G22" s="172">
        <f>'PANEL DE CONTROL DISTRITAL'!G21</f>
        <v>1</v>
      </c>
      <c r="H22" s="25" t="str">
        <f>'PANEL DE CONTROL DISTRITAL'!H21</f>
        <v>Credenciales en resguardo</v>
      </c>
      <c r="I22" s="23">
        <v>2048</v>
      </c>
      <c r="J22" s="23">
        <v>1986</v>
      </c>
      <c r="K22" s="23">
        <v>1950</v>
      </c>
      <c r="L22" s="23">
        <v>1776</v>
      </c>
      <c r="M22" s="23">
        <v>1959</v>
      </c>
      <c r="N22" s="23">
        <v>1979</v>
      </c>
      <c r="O22" s="23">
        <v>1965</v>
      </c>
      <c r="P22" s="23">
        <v>1967</v>
      </c>
      <c r="Q22" s="23">
        <v>1964</v>
      </c>
      <c r="R22" s="23">
        <v>1903</v>
      </c>
      <c r="S22" s="23">
        <v>1866</v>
      </c>
      <c r="T22" s="23">
        <v>2049</v>
      </c>
      <c r="U22" s="23">
        <v>1911</v>
      </c>
      <c r="V22" s="23">
        <v>2022</v>
      </c>
      <c r="W22" s="23">
        <v>2356</v>
      </c>
      <c r="X22" s="23">
        <v>2357</v>
      </c>
      <c r="Y22" s="23">
        <v>1909</v>
      </c>
      <c r="Z22" s="23">
        <v>1355</v>
      </c>
      <c r="AA22" s="23">
        <v>1306</v>
      </c>
      <c r="AB22" s="23">
        <v>2143</v>
      </c>
      <c r="AC22" s="75">
        <v>1862</v>
      </c>
      <c r="AD22" s="75">
        <v>1720</v>
      </c>
      <c r="AE22" s="168">
        <f>IFERROR(SUM(I22:AD22)/SUM(I23:AD23),0)</f>
        <v>1</v>
      </c>
    </row>
    <row r="23" spans="1:43" s="3" customFormat="1" ht="50.1" customHeight="1" thickTop="1" thickBot="1">
      <c r="A23" s="167"/>
      <c r="B23" s="169"/>
      <c r="C23" s="166"/>
      <c r="D23" s="170"/>
      <c r="E23" s="166"/>
      <c r="F23" s="171"/>
      <c r="G23" s="172"/>
      <c r="H23" s="25" t="str">
        <f>'PANEL DE CONTROL DISTRITAL'!H22</f>
        <v>Credenciales totales en SIIRFE disponibles para entrega</v>
      </c>
      <c r="I23" s="43">
        <v>2048</v>
      </c>
      <c r="J23" s="43">
        <v>1986</v>
      </c>
      <c r="K23" s="43">
        <v>1950</v>
      </c>
      <c r="L23" s="43">
        <v>1776</v>
      </c>
      <c r="M23" s="43">
        <v>1959</v>
      </c>
      <c r="N23" s="43">
        <v>1979</v>
      </c>
      <c r="O23" s="43">
        <v>1965</v>
      </c>
      <c r="P23" s="43">
        <v>1967</v>
      </c>
      <c r="Q23" s="43">
        <v>1964</v>
      </c>
      <c r="R23" s="43">
        <v>1903</v>
      </c>
      <c r="S23" s="43">
        <v>1866</v>
      </c>
      <c r="T23" s="43">
        <v>2049</v>
      </c>
      <c r="U23" s="43">
        <v>1911</v>
      </c>
      <c r="V23" s="43">
        <v>2022</v>
      </c>
      <c r="W23" s="43">
        <v>2356</v>
      </c>
      <c r="X23" s="43">
        <v>2357</v>
      </c>
      <c r="Y23" s="43">
        <v>1909</v>
      </c>
      <c r="Z23" s="43">
        <v>1355</v>
      </c>
      <c r="AA23" s="43">
        <v>1306</v>
      </c>
      <c r="AB23" s="43">
        <v>2143</v>
      </c>
      <c r="AC23" s="98">
        <v>1862</v>
      </c>
      <c r="AD23" s="98">
        <v>1720</v>
      </c>
      <c r="AE23" s="168"/>
    </row>
    <row r="24" spans="1:43" s="4" customFormat="1" ht="7.5" customHeight="1" thickTop="1" thickBot="1">
      <c r="A24" s="167"/>
      <c r="B24" s="167"/>
      <c r="C24" s="167"/>
      <c r="D24" s="167"/>
      <c r="E24" s="167"/>
      <c r="F24" s="167"/>
      <c r="G24" s="167"/>
      <c r="H24" s="167"/>
      <c r="I24" s="167"/>
      <c r="J24" s="167"/>
      <c r="K24" s="167"/>
      <c r="L24" s="167"/>
      <c r="M24" s="167"/>
      <c r="N24" s="167"/>
      <c r="O24" s="167"/>
      <c r="P24" s="167"/>
      <c r="Q24" s="167"/>
      <c r="R24" s="167"/>
      <c r="S24" s="167"/>
      <c r="T24" s="167"/>
      <c r="U24" s="167"/>
      <c r="V24" s="167"/>
      <c r="W24" s="167"/>
      <c r="X24" s="167"/>
      <c r="Y24" s="167"/>
      <c r="Z24" s="167"/>
      <c r="AA24" s="167"/>
      <c r="AB24" s="167"/>
      <c r="AC24" s="167"/>
      <c r="AD24" s="167"/>
      <c r="AE24" s="167"/>
    </row>
    <row r="25" spans="1:43" ht="50.1" customHeight="1" thickTop="1" thickBot="1">
      <c r="A25" s="167">
        <f>'PANEL DE CONTROL DISTRITAL'!A24</f>
        <v>6</v>
      </c>
      <c r="B25" s="169" t="str">
        <f>'PANEL DE CONTROL DISTRITAL'!B24</f>
        <v>ENTREGA</v>
      </c>
      <c r="C25" s="166" t="str">
        <f>'PANEL DE CONTROL DISTRITAL'!C24</f>
        <v>Operador de Equipo Tecnológico</v>
      </c>
      <c r="D25" s="170" t="str">
        <f>'PANEL DE CONTROL DISTRITAL'!D24</f>
        <v xml:space="preserve">Efectividad de entrega de CPV en MAC = </v>
      </c>
      <c r="E25" s="166" t="str">
        <f>'PANEL DE CONTROL DISTRITAL'!E24</f>
        <v>(Total de credenciales entregadas / Total de credenciales solicitadas) x 100</v>
      </c>
      <c r="F25" s="171" t="str">
        <f>'PANEL DE CONTROL DISTRITAL'!F24</f>
        <v>Semanal (remesa)</v>
      </c>
      <c r="G25" s="172">
        <f>'PANEL DE CONTROL DISTRITAL'!G24</f>
        <v>0.9</v>
      </c>
      <c r="H25" s="25" t="str">
        <f>'PANEL DE CONTROL DISTRITAL'!H24</f>
        <v xml:space="preserve">Total de credenciales entregadas </v>
      </c>
      <c r="I25" s="23">
        <v>261</v>
      </c>
      <c r="J25" s="23">
        <v>874</v>
      </c>
      <c r="K25" s="23">
        <v>784</v>
      </c>
      <c r="L25" s="23">
        <v>907</v>
      </c>
      <c r="M25" s="23">
        <v>797</v>
      </c>
      <c r="N25" s="23">
        <v>920</v>
      </c>
      <c r="O25" s="23">
        <v>1003</v>
      </c>
      <c r="P25" s="23">
        <v>943</v>
      </c>
      <c r="Q25" s="23">
        <v>969</v>
      </c>
      <c r="R25" s="23">
        <v>808</v>
      </c>
      <c r="S25" s="23">
        <v>1031</v>
      </c>
      <c r="T25" s="23">
        <v>934</v>
      </c>
      <c r="U25" s="23">
        <v>1093</v>
      </c>
      <c r="V25" s="23">
        <v>971</v>
      </c>
      <c r="W25" s="23">
        <v>1261</v>
      </c>
      <c r="X25" s="23">
        <v>1299</v>
      </c>
      <c r="Y25" s="23">
        <v>1322</v>
      </c>
      <c r="Z25" s="23">
        <v>969</v>
      </c>
      <c r="AA25" s="23">
        <v>1132</v>
      </c>
      <c r="AB25" s="23">
        <v>1477</v>
      </c>
      <c r="AC25" s="75">
        <v>1973</v>
      </c>
      <c r="AD25" s="64">
        <v>309</v>
      </c>
      <c r="AE25" s="168">
        <f>IFERROR(SUM(I25:AD25)/SUM(I26:AD26),0)</f>
        <v>1</v>
      </c>
    </row>
    <row r="26" spans="1:43" ht="50.1" customHeight="1" thickTop="1" thickBot="1">
      <c r="A26" s="167"/>
      <c r="B26" s="169"/>
      <c r="C26" s="166"/>
      <c r="D26" s="170"/>
      <c r="E26" s="166"/>
      <c r="F26" s="171"/>
      <c r="G26" s="172"/>
      <c r="H26" s="25" t="str">
        <f>'PANEL DE CONTROL DISTRITAL'!H25</f>
        <v xml:space="preserve"> Total de credenciales solicitadas</v>
      </c>
      <c r="I26" s="43">
        <v>261</v>
      </c>
      <c r="J26" s="43">
        <v>874</v>
      </c>
      <c r="K26" s="43">
        <v>784</v>
      </c>
      <c r="L26" s="43">
        <v>907</v>
      </c>
      <c r="M26" s="43">
        <v>797</v>
      </c>
      <c r="N26" s="43">
        <v>920</v>
      </c>
      <c r="O26" s="43">
        <v>1003</v>
      </c>
      <c r="P26" s="43">
        <v>943</v>
      </c>
      <c r="Q26" s="43">
        <v>969</v>
      </c>
      <c r="R26" s="43">
        <v>808</v>
      </c>
      <c r="S26" s="43">
        <v>1031</v>
      </c>
      <c r="T26" s="43">
        <v>934</v>
      </c>
      <c r="U26" s="43">
        <v>1093</v>
      </c>
      <c r="V26" s="43">
        <v>971</v>
      </c>
      <c r="W26" s="43">
        <v>1261</v>
      </c>
      <c r="X26" s="43">
        <v>1299</v>
      </c>
      <c r="Y26" s="43">
        <v>1322</v>
      </c>
      <c r="Z26" s="43">
        <v>969</v>
      </c>
      <c r="AA26" s="43">
        <v>1132</v>
      </c>
      <c r="AB26" s="43">
        <v>1477</v>
      </c>
      <c r="AC26" s="98">
        <v>1973</v>
      </c>
      <c r="AD26" s="68">
        <v>309</v>
      </c>
      <c r="AE26" s="168"/>
    </row>
    <row r="27" spans="1:43" ht="15.75" customHeight="1" thickTop="1">
      <c r="B27" s="1" t="s">
        <v>116</v>
      </c>
      <c r="H27" s="55"/>
      <c r="I27" s="56"/>
      <c r="J27" s="56"/>
      <c r="K27" s="56"/>
      <c r="L27" s="56"/>
      <c r="M27" s="56"/>
      <c r="N27" s="56"/>
      <c r="O27" s="56"/>
      <c r="P27" s="56"/>
      <c r="Q27" s="56"/>
      <c r="R27" s="56"/>
      <c r="S27" s="56"/>
      <c r="T27" s="56"/>
      <c r="U27" s="56"/>
      <c r="V27" s="56"/>
      <c r="W27" s="56"/>
      <c r="X27" s="56"/>
      <c r="Y27" s="56"/>
      <c r="Z27" s="56"/>
      <c r="AA27" s="56"/>
      <c r="AB27" s="56"/>
      <c r="AC27" s="56"/>
      <c r="AD27" s="56"/>
      <c r="AE27" s="12"/>
    </row>
    <row r="28" spans="1:43" ht="15.75" customHeight="1">
      <c r="H28" s="57"/>
    </row>
    <row r="29" spans="1:43" ht="15.75" customHeight="1">
      <c r="H29" s="57"/>
      <c r="I29" s="179" t="s">
        <v>117</v>
      </c>
      <c r="J29" s="179"/>
      <c r="K29" s="179"/>
      <c r="L29" s="179"/>
    </row>
    <row r="30" spans="1:43" ht="15.75" customHeight="1">
      <c r="H30" s="57"/>
      <c r="I30" s="26"/>
      <c r="J30" s="27" t="s">
        <v>118</v>
      </c>
      <c r="K30" s="27"/>
      <c r="L30" s="27"/>
    </row>
    <row r="31" spans="1:43" ht="39" customHeight="1">
      <c r="H31" s="57"/>
      <c r="I31" s="28"/>
      <c r="J31" s="27" t="s">
        <v>119</v>
      </c>
      <c r="K31" s="27"/>
      <c r="L31" s="27"/>
    </row>
    <row r="32" spans="1:43" ht="30" customHeight="1">
      <c r="H32" s="57"/>
      <c r="I32" s="29"/>
      <c r="J32" s="27" t="s">
        <v>120</v>
      </c>
      <c r="K32" s="27"/>
      <c r="L32" s="27"/>
    </row>
    <row r="33" spans="2:13" ht="30" customHeight="1">
      <c r="H33" s="57"/>
      <c r="I33" s="27"/>
      <c r="J33" s="27"/>
      <c r="K33" s="27"/>
      <c r="L33" s="27"/>
    </row>
    <row r="34" spans="2:13" ht="30" customHeight="1">
      <c r="B34" s="180" t="s">
        <v>121</v>
      </c>
      <c r="C34" s="180"/>
      <c r="D34" s="180"/>
      <c r="E34" s="180"/>
      <c r="F34" s="180"/>
      <c r="G34" s="180"/>
      <c r="H34" s="180"/>
      <c r="I34" s="180"/>
      <c r="J34" s="180"/>
      <c r="K34" s="180"/>
      <c r="L34" s="180"/>
      <c r="M34" s="181"/>
    </row>
    <row r="35" spans="2:13" ht="30" customHeight="1">
      <c r="B35" s="182" t="s">
        <v>122</v>
      </c>
      <c r="C35" s="182"/>
      <c r="D35" s="182"/>
      <c r="E35" s="182"/>
      <c r="F35" s="182"/>
      <c r="G35" s="183"/>
      <c r="H35" s="184" t="s">
        <v>123</v>
      </c>
      <c r="I35" s="182"/>
      <c r="J35" s="182"/>
      <c r="K35" s="182"/>
      <c r="L35" s="182"/>
      <c r="M35" s="183"/>
    </row>
    <row r="36" spans="2:13" ht="30" customHeight="1">
      <c r="B36" s="173"/>
      <c r="C36" s="174"/>
      <c r="D36" s="174"/>
      <c r="E36" s="174"/>
      <c r="F36" s="174"/>
      <c r="G36" s="175"/>
      <c r="H36" s="173"/>
      <c r="I36" s="174"/>
      <c r="J36" s="174"/>
      <c r="K36" s="174"/>
      <c r="L36" s="174"/>
      <c r="M36" s="175"/>
    </row>
    <row r="37" spans="2:13" ht="30" customHeight="1">
      <c r="B37" s="176"/>
      <c r="C37" s="177"/>
      <c r="D37" s="177"/>
      <c r="E37" s="177"/>
      <c r="F37" s="177"/>
      <c r="G37" s="178"/>
      <c r="H37" s="176"/>
      <c r="I37" s="177"/>
      <c r="J37" s="177"/>
      <c r="K37" s="177"/>
      <c r="L37" s="177"/>
      <c r="M37" s="178"/>
    </row>
    <row r="38" spans="2:13" ht="35.1" customHeight="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1">
    <mergeCell ref="B35:G35"/>
    <mergeCell ref="H35:M35"/>
    <mergeCell ref="B36:G37"/>
    <mergeCell ref="H36:M37"/>
    <mergeCell ref="A24:AE24"/>
    <mergeCell ref="A25:A26"/>
    <mergeCell ref="B25:B26"/>
    <mergeCell ref="C25:C26"/>
    <mergeCell ref="D25:D26"/>
    <mergeCell ref="E25:E26"/>
    <mergeCell ref="F25:F26"/>
    <mergeCell ref="G25:G26"/>
    <mergeCell ref="AE25:AE26"/>
    <mergeCell ref="AE10:AE11"/>
    <mergeCell ref="A1:AE1"/>
    <mergeCell ref="F2:G2"/>
    <mergeCell ref="A4:AE4"/>
    <mergeCell ref="A5:AE5"/>
    <mergeCell ref="A6:A9"/>
    <mergeCell ref="B6:H6"/>
    <mergeCell ref="I6:X6"/>
    <mergeCell ref="AE6:AE9"/>
    <mergeCell ref="B7:D7"/>
    <mergeCell ref="E7:H7"/>
    <mergeCell ref="I7:X7"/>
    <mergeCell ref="B8:X8"/>
    <mergeCell ref="X2:AE2"/>
    <mergeCell ref="F10:F11"/>
    <mergeCell ref="G10:G11"/>
    <mergeCell ref="E16:E17"/>
    <mergeCell ref="A10:A11"/>
    <mergeCell ref="B10:B11"/>
    <mergeCell ref="C10:C11"/>
    <mergeCell ref="D10:D11"/>
    <mergeCell ref="A15:AE15"/>
    <mergeCell ref="A12:AE12"/>
    <mergeCell ref="A13:A14"/>
    <mergeCell ref="B13:B14"/>
    <mergeCell ref="C13:C14"/>
    <mergeCell ref="D13:D14"/>
    <mergeCell ref="E13:E14"/>
    <mergeCell ref="F13:F14"/>
    <mergeCell ref="G13:G14"/>
    <mergeCell ref="AE13:AE14"/>
    <mergeCell ref="E10:E11"/>
    <mergeCell ref="F16:F17"/>
    <mergeCell ref="G16:G17"/>
    <mergeCell ref="AE16:AE17"/>
    <mergeCell ref="A18:AE18"/>
    <mergeCell ref="A19:A20"/>
    <mergeCell ref="B19:B20"/>
    <mergeCell ref="C19:C20"/>
    <mergeCell ref="D19:D20"/>
    <mergeCell ref="E19:E20"/>
    <mergeCell ref="F19:F20"/>
    <mergeCell ref="G19:G20"/>
    <mergeCell ref="AE19:AE20"/>
    <mergeCell ref="A16:A17"/>
    <mergeCell ref="B16:B17"/>
    <mergeCell ref="C16:C17"/>
    <mergeCell ref="D16:D17"/>
    <mergeCell ref="A22:A23"/>
    <mergeCell ref="B22:B23"/>
    <mergeCell ref="C22:C23"/>
    <mergeCell ref="D22:D23"/>
    <mergeCell ref="E22:E23"/>
    <mergeCell ref="F22:F23"/>
    <mergeCell ref="G22:G23"/>
    <mergeCell ref="AE22:AE23"/>
    <mergeCell ref="I29:L29"/>
    <mergeCell ref="B34:M34"/>
  </mergeCells>
  <conditionalFormatting sqref="I21:AD21">
    <cfRule type="colorScale" priority="665">
      <colorScale>
        <cfvo type="min"/>
        <cfvo type="percentile" val="50"/>
        <cfvo type="max"/>
        <color rgb="FFE98BD7"/>
        <color rgb="FFD5007F"/>
        <color rgb="FF950054"/>
      </colorScale>
    </cfRule>
  </conditionalFormatting>
  <conditionalFormatting sqref="AE10">
    <cfRule type="cellIs" dxfId="833" priority="18" operator="greaterThan">
      <formula>95%</formula>
    </cfRule>
    <cfRule type="cellIs" dxfId="832" priority="19" operator="greaterThanOrEqual">
      <formula>90%</formula>
    </cfRule>
    <cfRule type="cellIs" dxfId="831" priority="20" operator="lessThan">
      <formula>89.99%</formula>
    </cfRule>
  </conditionalFormatting>
  <conditionalFormatting sqref="AE13">
    <cfRule type="cellIs" dxfId="830" priority="15" operator="greaterThan">
      <formula>95%</formula>
    </cfRule>
    <cfRule type="cellIs" dxfId="829" priority="16" operator="greaterThanOrEqual">
      <formula>90%</formula>
    </cfRule>
    <cfRule type="cellIs" dxfId="828" priority="17" operator="lessThan">
      <formula>89.99%</formula>
    </cfRule>
  </conditionalFormatting>
  <conditionalFormatting sqref="AE16">
    <cfRule type="cellIs" dxfId="827" priority="12" operator="greaterThan">
      <formula>95%</formula>
    </cfRule>
    <cfRule type="cellIs" dxfId="826" priority="13" operator="greaterThanOrEqual">
      <formula>90%</formula>
    </cfRule>
    <cfRule type="cellIs" dxfId="825" priority="14" operator="lessThan">
      <formula>89.99%</formula>
    </cfRule>
  </conditionalFormatting>
  <conditionalFormatting sqref="AE19">
    <cfRule type="cellIs" dxfId="824" priority="9" operator="greaterThan">
      <formula>95%</formula>
    </cfRule>
    <cfRule type="cellIs" dxfId="823" priority="10" operator="greaterThanOrEqual">
      <formula>90%</formula>
    </cfRule>
    <cfRule type="cellIs" dxfId="822" priority="11" operator="lessThan">
      <formula>89.99%</formula>
    </cfRule>
  </conditionalFormatting>
  <conditionalFormatting sqref="AE22">
    <cfRule type="cellIs" dxfId="821" priority="1" operator="greaterThanOrEqual">
      <formula>100%</formula>
    </cfRule>
    <cfRule type="cellIs" dxfId="820" priority="2" operator="lessThan">
      <formula>99.99%</formula>
    </cfRule>
  </conditionalFormatting>
  <conditionalFormatting sqref="AE25">
    <cfRule type="cellIs" dxfId="819" priority="3" operator="greaterThan">
      <formula>95%</formula>
    </cfRule>
    <cfRule type="cellIs" dxfId="818" priority="4" operator="greaterThanOrEqual">
      <formula>90%</formula>
    </cfRule>
    <cfRule type="cellIs" dxfId="817" priority="5" operator="lessThan">
      <formula>89.99%</formula>
    </cfRule>
  </conditionalFormatting>
  <dataValidations disablePrompts="1" count="1">
    <dataValidation showDropDown="1" showInputMessage="1" showErrorMessage="1" sqref="C21 G19:G23 G10:G11 G16:G17 G13:G14 G25:G26" xr:uid="{A9D0E535-ACA0-478B-A51E-6D501EF8E494}"/>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16825F-FDC1-4502-83CA-C32AC3709170}">
  <sheetPr>
    <tabColor theme="1" tint="4.9989318521683403E-2"/>
  </sheetPr>
  <dimension ref="A1:AQ48"/>
  <sheetViews>
    <sheetView showGridLines="0" topLeftCell="U20" zoomScale="85" zoomScaleNormal="85" workbookViewId="0">
      <selection activeCell="AF13" sqref="AF13"/>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0" width="10.7109375" style="1" customWidth="1"/>
    <col min="31" max="31" width="22.7109375" style="1" customWidth="1"/>
    <col min="32" max="16384" width="11.42578125" style="1"/>
  </cols>
  <sheetData>
    <row r="1" spans="1:43" ht="40.5" customHeight="1">
      <c r="A1" s="148" t="str">
        <f>'PANEL DE CONTROL DISTRITAL'!A1:Q1</f>
        <v>INSTITUTO NACIONAL ELECTORAL
SISTEMA DE GESTIÓN DE LA CALIDAD
ESTADO DE MÉXICO</v>
      </c>
      <c r="B1" s="148"/>
      <c r="C1" s="148"/>
      <c r="D1" s="148"/>
      <c r="E1" s="148"/>
      <c r="F1" s="148"/>
      <c r="G1" s="148"/>
      <c r="H1" s="148"/>
      <c r="I1" s="148"/>
      <c r="J1" s="148"/>
      <c r="K1" s="148"/>
      <c r="L1" s="148"/>
      <c r="M1" s="148"/>
      <c r="N1" s="148"/>
      <c r="O1" s="148"/>
      <c r="P1" s="148"/>
      <c r="Q1" s="148"/>
      <c r="R1" s="148"/>
      <c r="S1" s="148"/>
      <c r="T1" s="148"/>
      <c r="U1" s="148"/>
      <c r="V1" s="148"/>
      <c r="W1" s="148"/>
      <c r="X1" s="148"/>
      <c r="Y1" s="148"/>
      <c r="Z1" s="148"/>
      <c r="AA1" s="148"/>
      <c r="AB1" s="148"/>
      <c r="AC1" s="148"/>
      <c r="AD1" s="148"/>
      <c r="AE1" s="148"/>
    </row>
    <row r="2" spans="1:43" ht="33.75" customHeight="1">
      <c r="A2" s="11"/>
      <c r="B2" s="11"/>
      <c r="C2" s="11"/>
      <c r="D2" s="9" t="s">
        <v>89</v>
      </c>
      <c r="E2" s="9">
        <v>16</v>
      </c>
      <c r="F2" s="149" t="s">
        <v>90</v>
      </c>
      <c r="G2" s="149"/>
      <c r="H2" s="20">
        <v>151651</v>
      </c>
      <c r="I2" s="19"/>
      <c r="J2" s="19"/>
      <c r="K2" s="19"/>
      <c r="L2" s="19"/>
      <c r="M2" s="19"/>
      <c r="N2" s="19"/>
      <c r="O2" s="19"/>
      <c r="P2" s="19"/>
      <c r="Q2" s="19"/>
      <c r="R2" s="19"/>
      <c r="S2" s="19"/>
      <c r="T2" s="19"/>
      <c r="U2" s="19"/>
      <c r="V2" s="19"/>
      <c r="W2" s="58"/>
      <c r="X2" s="150" t="str">
        <f>'PANEL DE CONTROL DISTRITAL'!M2</f>
        <v>Fecha de corte: 22/01/2024</v>
      </c>
      <c r="Y2" s="150"/>
      <c r="Z2" s="150"/>
      <c r="AA2" s="150"/>
      <c r="AB2" s="150"/>
      <c r="AC2" s="150"/>
      <c r="AD2" s="150"/>
      <c r="AE2" s="150"/>
      <c r="AF2" s="15"/>
    </row>
    <row r="3" spans="1:43" ht="11.25" customHeight="1">
      <c r="A3" s="11"/>
      <c r="B3" s="6"/>
      <c r="C3" s="6"/>
      <c r="D3" s="6"/>
      <c r="E3" s="6"/>
      <c r="F3" s="6"/>
      <c r="G3" s="6"/>
      <c r="H3" s="6"/>
      <c r="I3" s="6"/>
      <c r="J3" s="6"/>
      <c r="K3" s="6"/>
      <c r="L3" s="6"/>
      <c r="M3" s="6"/>
      <c r="N3" s="6"/>
      <c r="O3" s="6"/>
      <c r="P3" s="6"/>
      <c r="Q3" s="6"/>
      <c r="R3" s="6"/>
      <c r="S3" s="6"/>
      <c r="T3" s="6"/>
      <c r="U3" s="6"/>
      <c r="V3" s="6"/>
      <c r="W3" s="6"/>
      <c r="X3" s="6"/>
      <c r="Y3" s="6"/>
      <c r="Z3" s="6"/>
      <c r="AA3" s="6"/>
      <c r="AB3" s="6"/>
      <c r="AC3" s="6"/>
      <c r="AD3" s="6"/>
    </row>
    <row r="4" spans="1:43" ht="30" customHeight="1">
      <c r="A4" s="154" t="s">
        <v>91</v>
      </c>
      <c r="B4" s="155"/>
      <c r="C4" s="155"/>
      <c r="D4" s="155"/>
      <c r="E4" s="155"/>
      <c r="F4" s="155"/>
      <c r="G4" s="155"/>
      <c r="H4" s="155"/>
      <c r="I4" s="155"/>
      <c r="J4" s="155"/>
      <c r="K4" s="155"/>
      <c r="L4" s="155"/>
      <c r="M4" s="155"/>
      <c r="N4" s="155"/>
      <c r="O4" s="155"/>
      <c r="P4" s="155"/>
      <c r="Q4" s="155"/>
      <c r="R4" s="155"/>
      <c r="S4" s="155"/>
      <c r="T4" s="155"/>
      <c r="U4" s="155"/>
      <c r="V4" s="155"/>
      <c r="W4" s="155"/>
      <c r="X4" s="155"/>
      <c r="Y4" s="155"/>
      <c r="Z4" s="155"/>
      <c r="AA4" s="155"/>
      <c r="AB4" s="155"/>
      <c r="AC4" s="155"/>
      <c r="AD4" s="155"/>
      <c r="AE4" s="156"/>
      <c r="AG4" s="18"/>
    </row>
    <row r="5" spans="1:43" ht="5.25" customHeight="1">
      <c r="A5" s="157"/>
      <c r="B5" s="158"/>
      <c r="C5" s="158"/>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9"/>
    </row>
    <row r="6" spans="1:43" ht="18" customHeight="1">
      <c r="A6" s="151" t="str">
        <f>'PANEL DE CONTROL DISTRITAL'!A6</f>
        <v>Número</v>
      </c>
      <c r="B6" s="152" t="str">
        <f>'PANEL DE CONTROL DISTRITAL'!B6</f>
        <v xml:space="preserve">PROCESOS SUSTANTIVOS E INDICADORES </v>
      </c>
      <c r="C6" s="152"/>
      <c r="D6" s="152"/>
      <c r="E6" s="152"/>
      <c r="F6" s="152"/>
      <c r="G6" s="152"/>
      <c r="H6" s="152"/>
      <c r="I6" s="160" t="s">
        <v>92</v>
      </c>
      <c r="J6" s="161"/>
      <c r="K6" s="161"/>
      <c r="L6" s="161"/>
      <c r="M6" s="161"/>
      <c r="N6" s="161"/>
      <c r="O6" s="161"/>
      <c r="P6" s="161"/>
      <c r="Q6" s="161"/>
      <c r="R6" s="161"/>
      <c r="S6" s="161"/>
      <c r="T6" s="161"/>
      <c r="U6" s="161"/>
      <c r="V6" s="161"/>
      <c r="W6" s="161"/>
      <c r="X6" s="161"/>
      <c r="Y6" s="85"/>
      <c r="Z6" s="85"/>
      <c r="AA6" s="85"/>
      <c r="AB6" s="85"/>
      <c r="AC6" s="85"/>
      <c r="AD6" s="85"/>
      <c r="AE6" s="153" t="s">
        <v>93</v>
      </c>
    </row>
    <row r="7" spans="1:43" ht="17.25" customHeight="1">
      <c r="A7" s="151"/>
      <c r="B7" s="152" t="str">
        <f>'PANEL DE CONTROL DISTRITAL'!B7</f>
        <v>DESCRIPCIÓN</v>
      </c>
      <c r="C7" s="152"/>
      <c r="D7" s="152"/>
      <c r="E7" s="152" t="str">
        <f>'PANEL DE CONTROL DISTRITAL'!E7</f>
        <v>MEDICIÓN</v>
      </c>
      <c r="F7" s="152"/>
      <c r="G7" s="152"/>
      <c r="H7" s="152"/>
      <c r="I7" s="162" t="str">
        <f>'PANEL DE CONTROL DISTRITAL'!A5</f>
        <v>CAMPAÑA ANUAL INTENSA 2023</v>
      </c>
      <c r="J7" s="163"/>
      <c r="K7" s="163"/>
      <c r="L7" s="163"/>
      <c r="M7" s="163"/>
      <c r="N7" s="163"/>
      <c r="O7" s="163"/>
      <c r="P7" s="163"/>
      <c r="Q7" s="163"/>
      <c r="R7" s="163"/>
      <c r="S7" s="163"/>
      <c r="T7" s="163"/>
      <c r="U7" s="163"/>
      <c r="V7" s="163"/>
      <c r="W7" s="163"/>
      <c r="X7" s="163"/>
      <c r="Y7" s="86"/>
      <c r="Z7" s="86"/>
      <c r="AA7" s="86"/>
      <c r="AB7" s="86"/>
      <c r="AC7" s="86"/>
      <c r="AD7" s="86"/>
      <c r="AE7" s="153"/>
    </row>
    <row r="8" spans="1:43" ht="5.25" customHeight="1">
      <c r="A8" s="151"/>
      <c r="B8" s="164"/>
      <c r="C8" s="165"/>
      <c r="D8" s="165"/>
      <c r="E8" s="165"/>
      <c r="F8" s="165"/>
      <c r="G8" s="165"/>
      <c r="H8" s="165"/>
      <c r="I8" s="165"/>
      <c r="J8" s="165"/>
      <c r="K8" s="165"/>
      <c r="L8" s="165"/>
      <c r="M8" s="165"/>
      <c r="N8" s="165"/>
      <c r="O8" s="165"/>
      <c r="P8" s="165"/>
      <c r="Q8" s="165"/>
      <c r="R8" s="165"/>
      <c r="S8" s="165"/>
      <c r="T8" s="165"/>
      <c r="U8" s="165"/>
      <c r="V8" s="165"/>
      <c r="W8" s="165"/>
      <c r="X8" s="165"/>
      <c r="Y8" s="87"/>
      <c r="Z8" s="87"/>
      <c r="AA8" s="87"/>
      <c r="AB8" s="87"/>
      <c r="AC8" s="87"/>
      <c r="AD8" s="87"/>
      <c r="AE8" s="153"/>
    </row>
    <row r="9" spans="1:43" s="2" customFormat="1" ht="29.25" customHeight="1">
      <c r="A9" s="151"/>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42" t="str">
        <f>'PANEL DE CONTROL DISTRITAL'!H8</f>
        <v>Nominativo</v>
      </c>
      <c r="I9" s="31" t="str">
        <f>'150151'!I9</f>
        <v>2023-37</v>
      </c>
      <c r="J9" s="31" t="str">
        <f>'150151'!J9</f>
        <v>2023-38</v>
      </c>
      <c r="K9" s="31" t="str">
        <f>'150151'!K9</f>
        <v>2023-39</v>
      </c>
      <c r="L9" s="31" t="str">
        <f>'150151'!L9</f>
        <v>2023-40</v>
      </c>
      <c r="M9" s="31" t="str">
        <f>'150151'!M9</f>
        <v>2023-41</v>
      </c>
      <c r="N9" s="31" t="str">
        <f>'150151'!N9</f>
        <v>2023-42</v>
      </c>
      <c r="O9" s="31" t="str">
        <f>'150151'!O9</f>
        <v>2023-43</v>
      </c>
      <c r="P9" s="31" t="str">
        <f>'150151'!P9</f>
        <v>2023-44</v>
      </c>
      <c r="Q9" s="31" t="str">
        <f>'150151'!Q9</f>
        <v>2023-45</v>
      </c>
      <c r="R9" s="31" t="str">
        <f>'150151'!R9</f>
        <v>2023-46</v>
      </c>
      <c r="S9" s="31" t="str">
        <f>'150151'!S9</f>
        <v>2023-47</v>
      </c>
      <c r="T9" s="31" t="str">
        <f>'150151'!T9</f>
        <v>2023-48</v>
      </c>
      <c r="U9" s="31" t="str">
        <f>'150151'!U9</f>
        <v>2023-49</v>
      </c>
      <c r="V9" s="31" t="str">
        <f>'150151'!V9</f>
        <v>2023-50</v>
      </c>
      <c r="W9" s="31" t="str">
        <f>'150151'!W9</f>
        <v>2023-51</v>
      </c>
      <c r="X9" s="31" t="str">
        <f>'150151'!X9</f>
        <v>2023-52</v>
      </c>
      <c r="Y9" s="31" t="s">
        <v>110</v>
      </c>
      <c r="Z9" s="31" t="s">
        <v>111</v>
      </c>
      <c r="AA9" s="31" t="s">
        <v>112</v>
      </c>
      <c r="AB9" s="31" t="s">
        <v>113</v>
      </c>
      <c r="AC9" s="31" t="s">
        <v>114</v>
      </c>
      <c r="AD9" s="31" t="s">
        <v>115</v>
      </c>
      <c r="AE9" s="153"/>
    </row>
    <row r="10" spans="1:43" s="2" customFormat="1" ht="50.1" customHeight="1" thickTop="1" thickBot="1">
      <c r="A10" s="167">
        <f>'PANEL DE CONTROL DISTRITAL'!A9</f>
        <v>1</v>
      </c>
      <c r="B10" s="169" t="str">
        <f>'PANEL DE CONTROL DISTRITAL'!B9</f>
        <v>ENTREVISTA</v>
      </c>
      <c r="C10" s="166" t="str">
        <f>'PANEL DE CONTROL DISTRITAL'!C9</f>
        <v xml:space="preserve"> Auxiliar de Atención Ciudadana</v>
      </c>
      <c r="D10" s="170" t="str">
        <f>'PANEL DE CONTROL DISTRITAL'!D9</f>
        <v>Efectividad de la entrevista =</v>
      </c>
      <c r="E10" s="166" t="str">
        <f>'PANEL DE CONTROL DISTRITAL'!E9</f>
        <v>(Número de trámites aplicados / (Número de fichas requisitadas - Notificaciones de improcedencia de trámite)) x 100</v>
      </c>
      <c r="F10" s="171" t="str">
        <f>'PANEL DE CONTROL DISTRITAL'!F9</f>
        <v>Semanal (remesa)</v>
      </c>
      <c r="G10" s="172">
        <f>'PANEL DE CONTROL DISTRITAL'!G9</f>
        <v>0.9</v>
      </c>
      <c r="H10" s="25" t="str">
        <f>'PANEL DE CONTROL DISTRITAL'!H9</f>
        <v>Número de trámites aplicados</v>
      </c>
      <c r="I10" s="23">
        <v>108</v>
      </c>
      <c r="J10" s="23">
        <v>770</v>
      </c>
      <c r="K10" s="23">
        <v>642</v>
      </c>
      <c r="L10" s="23">
        <v>785</v>
      </c>
      <c r="M10" s="23">
        <v>904</v>
      </c>
      <c r="N10" s="23">
        <v>856</v>
      </c>
      <c r="O10" s="23">
        <v>763</v>
      </c>
      <c r="P10" s="23">
        <v>828</v>
      </c>
      <c r="Q10" s="23">
        <v>753</v>
      </c>
      <c r="R10" s="23">
        <v>581</v>
      </c>
      <c r="S10" s="23">
        <v>1014</v>
      </c>
      <c r="T10" s="23">
        <v>1023</v>
      </c>
      <c r="U10" s="23">
        <v>1018</v>
      </c>
      <c r="V10" s="23">
        <v>1449</v>
      </c>
      <c r="W10" s="23">
        <v>1267</v>
      </c>
      <c r="X10" s="23">
        <v>1047</v>
      </c>
      <c r="Y10" s="23">
        <v>1244</v>
      </c>
      <c r="Z10" s="23">
        <v>1171</v>
      </c>
      <c r="AA10" s="23">
        <v>1572</v>
      </c>
      <c r="AB10" s="23">
        <v>2447</v>
      </c>
      <c r="AC10" s="23">
        <v>3447</v>
      </c>
      <c r="AD10" s="23">
        <v>766</v>
      </c>
      <c r="AE10" s="168">
        <f>IFERROR(SUM(I10:AD10)/SUM(I11:AD11),0)</f>
        <v>0.99857084524295636</v>
      </c>
    </row>
    <row r="11" spans="1:43" s="2" customFormat="1" ht="50.1" customHeight="1" thickTop="1" thickBot="1">
      <c r="A11" s="167"/>
      <c r="B11" s="169"/>
      <c r="C11" s="166"/>
      <c r="D11" s="170"/>
      <c r="E11" s="166"/>
      <c r="F11" s="171"/>
      <c r="G11" s="172"/>
      <c r="H11" s="25" t="str">
        <f>'PANEL DE CONTROL DISTRITAL'!H10</f>
        <v>Número de fichas requisitadas - Notificaciones de improcedencia de trámite</v>
      </c>
      <c r="I11" s="43">
        <v>108</v>
      </c>
      <c r="J11" s="43">
        <v>774</v>
      </c>
      <c r="K11" s="43">
        <v>643</v>
      </c>
      <c r="L11" s="43">
        <v>785</v>
      </c>
      <c r="M11" s="43">
        <v>904</v>
      </c>
      <c r="N11" s="43">
        <v>858</v>
      </c>
      <c r="O11" s="43">
        <v>767</v>
      </c>
      <c r="P11" s="43">
        <v>831</v>
      </c>
      <c r="Q11" s="43">
        <v>754</v>
      </c>
      <c r="R11" s="43">
        <v>583</v>
      </c>
      <c r="S11" s="43">
        <v>1020</v>
      </c>
      <c r="T11" s="43">
        <v>1028</v>
      </c>
      <c r="U11" s="43">
        <v>1022</v>
      </c>
      <c r="V11" s="43">
        <v>1451</v>
      </c>
      <c r="W11" s="43">
        <v>1267</v>
      </c>
      <c r="X11" s="43">
        <v>1048</v>
      </c>
      <c r="Y11" s="43">
        <v>1244</v>
      </c>
      <c r="Z11" s="43">
        <v>1171</v>
      </c>
      <c r="AA11" s="43">
        <v>1572</v>
      </c>
      <c r="AB11" s="43">
        <v>2447</v>
      </c>
      <c r="AC11" s="43">
        <v>3447</v>
      </c>
      <c r="AD11" s="43">
        <v>766</v>
      </c>
      <c r="AE11" s="168"/>
    </row>
    <row r="12" spans="1:43" s="45" customFormat="1" ht="8.1" customHeight="1" thickTop="1" thickBot="1">
      <c r="A12" s="167"/>
      <c r="B12" s="167"/>
      <c r="C12" s="167"/>
      <c r="D12" s="167"/>
      <c r="E12" s="167"/>
      <c r="F12" s="167"/>
      <c r="G12" s="167"/>
      <c r="H12" s="167"/>
      <c r="I12" s="167"/>
      <c r="J12" s="167"/>
      <c r="K12" s="167"/>
      <c r="L12" s="167"/>
      <c r="M12" s="167"/>
      <c r="N12" s="167"/>
      <c r="O12" s="167"/>
      <c r="P12" s="167"/>
      <c r="Q12" s="167"/>
      <c r="R12" s="167"/>
      <c r="S12" s="167"/>
      <c r="T12" s="167"/>
      <c r="U12" s="167"/>
      <c r="V12" s="167"/>
      <c r="W12" s="167"/>
      <c r="X12" s="167"/>
      <c r="Y12" s="167"/>
      <c r="Z12" s="167"/>
      <c r="AA12" s="167"/>
      <c r="AB12" s="167"/>
      <c r="AC12" s="167"/>
      <c r="AD12" s="167"/>
      <c r="AE12" s="167"/>
      <c r="AF12" s="44"/>
      <c r="AG12" s="44"/>
      <c r="AH12" s="44"/>
      <c r="AI12" s="44"/>
      <c r="AJ12" s="44"/>
      <c r="AK12" s="44"/>
      <c r="AL12" s="44"/>
      <c r="AM12" s="44"/>
      <c r="AN12" s="44"/>
      <c r="AO12" s="44"/>
      <c r="AP12" s="44"/>
      <c r="AQ12" s="44"/>
    </row>
    <row r="13" spans="1:43" s="3" customFormat="1" ht="50.1" customHeight="1">
      <c r="A13" s="167">
        <f>'PANEL DE CONTROL DISTRITAL'!A12</f>
        <v>2</v>
      </c>
      <c r="B13" s="169" t="str">
        <f>'PANEL DE CONTROL DISTRITAL'!B12</f>
        <v>TRÁMITE</v>
      </c>
      <c r="C13" s="166" t="str">
        <f>'PANEL DE CONTROL DISTRITAL'!C12</f>
        <v>Operador de Equipo Tecnológico</v>
      </c>
      <c r="D13" s="170" t="str">
        <f>'PANEL DE CONTROL DISTRITAL'!D12</f>
        <v>Trámites exitosos efectivos=</v>
      </c>
      <c r="E13" s="166" t="str">
        <f>'PANEL DE CONTROL DISTRITAL'!E12</f>
        <v>(Número de trámites exitosos / Número de trámites aplicados) x 100</v>
      </c>
      <c r="F13" s="171" t="str">
        <f>'PANEL DE CONTROL DISTRITAL'!F12</f>
        <v>Semanal (remesa)</v>
      </c>
      <c r="G13" s="172">
        <f>'PANEL DE CONTROL DISTRITAL'!G12</f>
        <v>0.9</v>
      </c>
      <c r="H13" s="25" t="str">
        <f>'PANEL DE CONTROL DISTRITAL'!H12</f>
        <v>Número de trámites exitosos</v>
      </c>
      <c r="I13" s="64">
        <v>108</v>
      </c>
      <c r="J13" s="65">
        <v>767</v>
      </c>
      <c r="K13" s="65">
        <v>638</v>
      </c>
      <c r="L13" s="65">
        <v>783</v>
      </c>
      <c r="M13" s="65">
        <v>901</v>
      </c>
      <c r="N13" s="65">
        <v>854</v>
      </c>
      <c r="O13" s="65">
        <v>760</v>
      </c>
      <c r="P13" s="65">
        <v>826</v>
      </c>
      <c r="Q13" s="23">
        <v>746</v>
      </c>
      <c r="R13" s="23">
        <v>579</v>
      </c>
      <c r="S13" s="23">
        <v>1011</v>
      </c>
      <c r="T13" s="23">
        <v>1021</v>
      </c>
      <c r="U13" s="23">
        <v>1017</v>
      </c>
      <c r="V13" s="23">
        <v>1446</v>
      </c>
      <c r="W13" s="23">
        <v>1262</v>
      </c>
      <c r="X13" s="23">
        <v>1046</v>
      </c>
      <c r="Y13" s="23">
        <v>1240</v>
      </c>
      <c r="Z13" s="23">
        <v>1169</v>
      </c>
      <c r="AA13" s="23">
        <v>1566</v>
      </c>
      <c r="AB13" s="23">
        <v>2441</v>
      </c>
      <c r="AC13" s="23">
        <v>3338</v>
      </c>
      <c r="AD13" s="23">
        <v>759</v>
      </c>
      <c r="AE13" s="168">
        <f>IFERROR(SUM(I13:AD13)/SUM(I14:AD14),0)</f>
        <v>0.99683843153356599</v>
      </c>
    </row>
    <row r="14" spans="1:43" s="3" customFormat="1" ht="50.1" customHeight="1">
      <c r="A14" s="167"/>
      <c r="B14" s="169"/>
      <c r="C14" s="166"/>
      <c r="D14" s="170"/>
      <c r="E14" s="166"/>
      <c r="F14" s="171"/>
      <c r="G14" s="172"/>
      <c r="H14" s="25" t="str">
        <f>'PANEL DE CONTROL DISTRITAL'!H13</f>
        <v>Número de trámites aplicados</v>
      </c>
      <c r="I14" s="66">
        <v>108</v>
      </c>
      <c r="J14" s="67">
        <v>770</v>
      </c>
      <c r="K14" s="67">
        <v>642</v>
      </c>
      <c r="L14" s="67">
        <v>785</v>
      </c>
      <c r="M14" s="67">
        <v>904</v>
      </c>
      <c r="N14" s="67">
        <v>856</v>
      </c>
      <c r="O14" s="67">
        <v>763</v>
      </c>
      <c r="P14" s="67">
        <v>828</v>
      </c>
      <c r="Q14" s="43">
        <v>753</v>
      </c>
      <c r="R14" s="43">
        <v>581</v>
      </c>
      <c r="S14" s="43">
        <v>1014</v>
      </c>
      <c r="T14" s="43">
        <v>1023</v>
      </c>
      <c r="U14" s="43">
        <v>1018</v>
      </c>
      <c r="V14" s="43">
        <v>1449</v>
      </c>
      <c r="W14" s="43">
        <v>1267</v>
      </c>
      <c r="X14" s="43">
        <v>1047</v>
      </c>
      <c r="Y14" s="43">
        <v>1244</v>
      </c>
      <c r="Z14" s="43">
        <v>1171</v>
      </c>
      <c r="AA14" s="43">
        <v>1572</v>
      </c>
      <c r="AB14" s="43">
        <v>2447</v>
      </c>
      <c r="AC14" s="43">
        <v>3347</v>
      </c>
      <c r="AD14" s="43">
        <v>766</v>
      </c>
      <c r="AE14" s="168"/>
    </row>
    <row r="15" spans="1:43" s="45" customFormat="1" ht="8.1" customHeight="1">
      <c r="A15" s="167"/>
      <c r="B15" s="167"/>
      <c r="C15" s="167"/>
      <c r="D15" s="167"/>
      <c r="E15" s="167"/>
      <c r="F15" s="167"/>
      <c r="G15" s="167"/>
      <c r="H15" s="167"/>
      <c r="I15" s="167"/>
      <c r="J15" s="167"/>
      <c r="K15" s="167"/>
      <c r="L15" s="167"/>
      <c r="M15" s="167"/>
      <c r="N15" s="167"/>
      <c r="O15" s="167"/>
      <c r="P15" s="167"/>
      <c r="Q15" s="167"/>
      <c r="R15" s="167"/>
      <c r="S15" s="167"/>
      <c r="T15" s="167"/>
      <c r="U15" s="167"/>
      <c r="V15" s="167"/>
      <c r="W15" s="167"/>
      <c r="X15" s="167"/>
      <c r="Y15" s="167"/>
      <c r="Z15" s="167"/>
      <c r="AA15" s="167"/>
      <c r="AB15" s="167"/>
      <c r="AC15" s="167"/>
      <c r="AD15" s="167"/>
      <c r="AE15" s="167"/>
      <c r="AF15" s="44"/>
      <c r="AG15" s="44"/>
      <c r="AH15" s="44"/>
      <c r="AI15" s="44"/>
      <c r="AJ15" s="44"/>
      <c r="AK15" s="44"/>
      <c r="AL15" s="44"/>
      <c r="AM15" s="44"/>
      <c r="AN15" s="44"/>
      <c r="AO15" s="44"/>
      <c r="AP15" s="44"/>
      <c r="AQ15" s="44"/>
    </row>
    <row r="16" spans="1:43" s="3" customFormat="1" ht="50.1" customHeight="1">
      <c r="A16" s="167">
        <f>'PANEL DE CONTROL DISTRITAL'!A15</f>
        <v>3</v>
      </c>
      <c r="B16" s="169" t="str">
        <f>'PANEL DE CONTROL DISTRITAL'!B15</f>
        <v>TRANSFERENCIA</v>
      </c>
      <c r="C16" s="166" t="str">
        <f>'PANEL DE CONTROL DISTRITAL'!C15</f>
        <v>Responsable de Módulo</v>
      </c>
      <c r="D16" s="170" t="str">
        <f>'PANEL DE CONTROL DISTRITAL'!D15</f>
        <v xml:space="preserve">Transacciones exitosas = </v>
      </c>
      <c r="E16" s="166" t="str">
        <f>'PANEL DE CONTROL DISTRITAL'!E15</f>
        <v>(Número de Archivos de Transacción aceptados /Total de Archivos de Transacción procesados) x100</v>
      </c>
      <c r="F16" s="171" t="str">
        <f>'PANEL DE CONTROL DISTRITAL'!F15</f>
        <v>Semanal (remesa)</v>
      </c>
      <c r="G16" s="172">
        <f>'PANEL DE CONTROL DISTRITAL'!G15</f>
        <v>0.9</v>
      </c>
      <c r="H16" s="25" t="str">
        <f>'PANEL DE CONTROL DISTRITAL'!H15</f>
        <v>Número de Archivos de Transacción aceptados</v>
      </c>
      <c r="I16" s="64">
        <v>108</v>
      </c>
      <c r="J16" s="65">
        <v>770</v>
      </c>
      <c r="K16" s="65">
        <v>642</v>
      </c>
      <c r="L16" s="65">
        <v>785</v>
      </c>
      <c r="M16" s="65">
        <v>904</v>
      </c>
      <c r="N16" s="65">
        <v>856</v>
      </c>
      <c r="O16" s="65">
        <v>763</v>
      </c>
      <c r="P16" s="65">
        <v>828</v>
      </c>
      <c r="Q16" s="23">
        <v>753</v>
      </c>
      <c r="R16" s="23">
        <v>581</v>
      </c>
      <c r="S16" s="23">
        <v>1014</v>
      </c>
      <c r="T16" s="23">
        <v>1023</v>
      </c>
      <c r="U16" s="23">
        <v>1018</v>
      </c>
      <c r="V16" s="23">
        <v>1449</v>
      </c>
      <c r="W16" s="23">
        <v>1267</v>
      </c>
      <c r="X16" s="23">
        <v>1047</v>
      </c>
      <c r="Y16" s="23">
        <v>1244</v>
      </c>
      <c r="Z16" s="23">
        <v>1171</v>
      </c>
      <c r="AA16" s="23">
        <v>1572</v>
      </c>
      <c r="AB16" s="23">
        <v>2447</v>
      </c>
      <c r="AC16" s="23">
        <v>3347</v>
      </c>
      <c r="AD16" s="23">
        <v>766</v>
      </c>
      <c r="AE16" s="168">
        <f>IFERROR(SUM(I16:AD16)/SUM(I17:AD17),0)</f>
        <v>1</v>
      </c>
    </row>
    <row r="17" spans="1:43" s="3" customFormat="1" ht="50.1" customHeight="1">
      <c r="A17" s="167"/>
      <c r="B17" s="169"/>
      <c r="C17" s="166"/>
      <c r="D17" s="170"/>
      <c r="E17" s="166"/>
      <c r="F17" s="171"/>
      <c r="G17" s="172"/>
      <c r="H17" s="25" t="str">
        <f>'PANEL DE CONTROL DISTRITAL'!H16</f>
        <v>Total de Archivos de Transacción procesados</v>
      </c>
      <c r="I17" s="66">
        <v>108</v>
      </c>
      <c r="J17" s="67">
        <v>770</v>
      </c>
      <c r="K17" s="67">
        <v>642</v>
      </c>
      <c r="L17" s="67">
        <v>785</v>
      </c>
      <c r="M17" s="67">
        <v>904</v>
      </c>
      <c r="N17" s="67">
        <v>856</v>
      </c>
      <c r="O17" s="67">
        <v>763</v>
      </c>
      <c r="P17" s="67">
        <v>828</v>
      </c>
      <c r="Q17" s="43">
        <v>753</v>
      </c>
      <c r="R17" s="43">
        <v>581</v>
      </c>
      <c r="S17" s="43">
        <v>1014</v>
      </c>
      <c r="T17" s="43">
        <v>1023</v>
      </c>
      <c r="U17" s="43">
        <v>1018</v>
      </c>
      <c r="V17" s="43">
        <v>1449</v>
      </c>
      <c r="W17" s="43">
        <v>1267</v>
      </c>
      <c r="X17" s="43">
        <v>1047</v>
      </c>
      <c r="Y17" s="43">
        <v>1244</v>
      </c>
      <c r="Z17" s="43">
        <v>1171</v>
      </c>
      <c r="AA17" s="43">
        <v>1572</v>
      </c>
      <c r="AB17" s="43">
        <v>2447</v>
      </c>
      <c r="AC17" s="43">
        <v>3347</v>
      </c>
      <c r="AD17" s="43">
        <v>766</v>
      </c>
      <c r="AE17" s="168"/>
    </row>
    <row r="18" spans="1:43" s="45" customFormat="1" ht="8.1" customHeight="1">
      <c r="A18" s="167"/>
      <c r="B18" s="167"/>
      <c r="C18" s="167"/>
      <c r="D18" s="167"/>
      <c r="E18" s="167"/>
      <c r="F18" s="167"/>
      <c r="G18" s="167"/>
      <c r="H18" s="167"/>
      <c r="I18" s="167"/>
      <c r="J18" s="167"/>
      <c r="K18" s="167"/>
      <c r="L18" s="167"/>
      <c r="M18" s="167"/>
      <c r="N18" s="167"/>
      <c r="O18" s="167"/>
      <c r="P18" s="167"/>
      <c r="Q18" s="167"/>
      <c r="R18" s="167"/>
      <c r="S18" s="167"/>
      <c r="T18" s="167"/>
      <c r="U18" s="167"/>
      <c r="V18" s="167"/>
      <c r="W18" s="167"/>
      <c r="X18" s="167"/>
      <c r="Y18" s="167"/>
      <c r="Z18" s="167"/>
      <c r="AA18" s="167"/>
      <c r="AB18" s="167"/>
      <c r="AC18" s="167"/>
      <c r="AD18" s="167"/>
      <c r="AE18" s="167"/>
      <c r="AF18" s="44"/>
      <c r="AG18" s="44"/>
      <c r="AH18" s="44"/>
      <c r="AI18" s="44"/>
      <c r="AJ18" s="44"/>
      <c r="AK18" s="44"/>
      <c r="AL18" s="44"/>
      <c r="AM18" s="44"/>
      <c r="AN18" s="44"/>
      <c r="AO18" s="44"/>
      <c r="AP18" s="44"/>
      <c r="AQ18" s="44"/>
    </row>
    <row r="19" spans="1:43" s="3" customFormat="1" ht="50.1" customHeight="1">
      <c r="A19" s="167">
        <f>'PANEL DE CONTROL DISTRITAL'!A18</f>
        <v>4</v>
      </c>
      <c r="B19" s="169" t="str">
        <f>'PANEL DE CONTROL DISTRITAL'!B18</f>
        <v>CONCILIACIÓN</v>
      </c>
      <c r="C19" s="166" t="str">
        <f>'PANEL DE CONTROL DISTRITAL'!C18</f>
        <v>Responsable de Módulo</v>
      </c>
      <c r="D19" s="170" t="str">
        <f>'PANEL DE CONTROL DISTRITAL'!D18</f>
        <v xml:space="preserve">Credenciales disponibles para entrega = </v>
      </c>
      <c r="E19" s="166" t="str">
        <f>'PANEL DE CONTROL DISTRITAL'!E18</f>
        <v>((Credenciales recibidas - Credenciales inconsistentes) / Credenciales recibidas) x 100</v>
      </c>
      <c r="F19" s="171" t="str">
        <f>'PANEL DE CONTROL DISTRITAL'!F18</f>
        <v>Semanal (remesa)</v>
      </c>
      <c r="G19" s="172">
        <f>'PANEL DE CONTROL DISTRITAL'!G18</f>
        <v>0.9</v>
      </c>
      <c r="H19" s="25" t="str">
        <f>'PANEL DE CONTROL DISTRITAL'!H18</f>
        <v xml:space="preserve">Credenciales Recibidas - Credenciales inconsistentes </v>
      </c>
      <c r="I19" s="64">
        <v>0</v>
      </c>
      <c r="J19" s="65">
        <v>833</v>
      </c>
      <c r="K19" s="65">
        <v>747</v>
      </c>
      <c r="L19" s="65">
        <v>663</v>
      </c>
      <c r="M19" s="65">
        <v>844</v>
      </c>
      <c r="N19" s="65">
        <v>897</v>
      </c>
      <c r="O19" s="65">
        <v>756</v>
      </c>
      <c r="P19" s="65">
        <v>827</v>
      </c>
      <c r="Q19" s="23">
        <v>763</v>
      </c>
      <c r="R19" s="23">
        <v>613</v>
      </c>
      <c r="S19" s="23">
        <v>811</v>
      </c>
      <c r="T19" s="23">
        <v>1030</v>
      </c>
      <c r="U19" s="23">
        <v>879</v>
      </c>
      <c r="V19" s="23">
        <v>1149</v>
      </c>
      <c r="W19" s="23">
        <v>1806</v>
      </c>
      <c r="X19" s="23">
        <v>1098</v>
      </c>
      <c r="Y19" s="23">
        <v>790</v>
      </c>
      <c r="Z19" s="23">
        <v>650</v>
      </c>
      <c r="AA19" s="23">
        <v>929</v>
      </c>
      <c r="AB19" s="23">
        <v>2857</v>
      </c>
      <c r="AC19" s="23">
        <v>984</v>
      </c>
      <c r="AD19" s="23">
        <v>0</v>
      </c>
      <c r="AE19" s="168">
        <f>IFERROR(SUM(I19:AD19)/SUM(I20:AD20),0)</f>
        <v>1</v>
      </c>
    </row>
    <row r="20" spans="1:43" s="3" customFormat="1" ht="50.1" customHeight="1">
      <c r="A20" s="167"/>
      <c r="B20" s="169"/>
      <c r="C20" s="166"/>
      <c r="D20" s="170"/>
      <c r="E20" s="166"/>
      <c r="F20" s="171"/>
      <c r="G20" s="172"/>
      <c r="H20" s="25" t="str">
        <f>'PANEL DE CONTROL DISTRITAL'!H19</f>
        <v>Credenciales recibidas</v>
      </c>
      <c r="I20" s="66">
        <v>0</v>
      </c>
      <c r="J20" s="67">
        <v>833</v>
      </c>
      <c r="K20" s="67">
        <v>747</v>
      </c>
      <c r="L20" s="67">
        <v>663</v>
      </c>
      <c r="M20" s="67">
        <v>844</v>
      </c>
      <c r="N20" s="67">
        <v>897</v>
      </c>
      <c r="O20" s="67">
        <v>756</v>
      </c>
      <c r="P20" s="67">
        <v>827</v>
      </c>
      <c r="Q20" s="43">
        <v>763</v>
      </c>
      <c r="R20" s="43">
        <v>613</v>
      </c>
      <c r="S20" s="43">
        <v>811</v>
      </c>
      <c r="T20" s="43">
        <v>1030</v>
      </c>
      <c r="U20" s="43">
        <v>879</v>
      </c>
      <c r="V20" s="43">
        <v>1149</v>
      </c>
      <c r="W20" s="43">
        <v>1806</v>
      </c>
      <c r="X20" s="43">
        <v>1098</v>
      </c>
      <c r="Y20" s="43">
        <v>790</v>
      </c>
      <c r="Z20" s="43">
        <v>650</v>
      </c>
      <c r="AA20" s="43">
        <v>929</v>
      </c>
      <c r="AB20" s="43">
        <v>2857</v>
      </c>
      <c r="AC20" s="43">
        <v>984</v>
      </c>
      <c r="AD20" s="43">
        <v>0</v>
      </c>
      <c r="AE20" s="168"/>
    </row>
    <row r="21" spans="1:43" s="45" customFormat="1" ht="8.1" customHeight="1">
      <c r="A21" s="46"/>
      <c r="B21" s="47"/>
      <c r="C21" s="48"/>
      <c r="D21" s="49"/>
      <c r="E21" s="48"/>
      <c r="F21" s="50"/>
      <c r="G21" s="51"/>
      <c r="H21" s="52"/>
      <c r="I21" s="53"/>
      <c r="J21" s="53"/>
      <c r="K21" s="53"/>
      <c r="L21" s="53"/>
      <c r="M21" s="53"/>
      <c r="N21" s="53"/>
      <c r="O21" s="53"/>
      <c r="P21" s="53"/>
      <c r="Q21" s="53"/>
      <c r="R21" s="53"/>
      <c r="S21" s="53"/>
      <c r="T21" s="53"/>
      <c r="U21" s="53"/>
      <c r="V21" s="53"/>
      <c r="W21" s="53"/>
      <c r="X21" s="53"/>
      <c r="Y21" s="53"/>
      <c r="Z21" s="53"/>
      <c r="AA21" s="53"/>
      <c r="AB21" s="53"/>
      <c r="AC21" s="53"/>
      <c r="AD21" s="53"/>
      <c r="AE21" s="54"/>
      <c r="AF21" s="44"/>
      <c r="AG21" s="44"/>
      <c r="AH21" s="44"/>
      <c r="AI21" s="44"/>
      <c r="AJ21" s="44"/>
      <c r="AK21" s="44"/>
      <c r="AL21" s="44"/>
      <c r="AM21" s="44"/>
      <c r="AN21" s="44"/>
      <c r="AO21" s="44"/>
      <c r="AP21" s="44"/>
      <c r="AQ21" s="44"/>
    </row>
    <row r="22" spans="1:43" s="3" customFormat="1" ht="50.1" customHeight="1">
      <c r="A22" s="167">
        <f>'PANEL DE CONTROL DISTRITAL'!A21</f>
        <v>5</v>
      </c>
      <c r="B22" s="169" t="str">
        <f>'PANEL DE CONTROL DISTRITAL'!B21</f>
        <v>CONCILIACIÓN</v>
      </c>
      <c r="C22" s="166" t="str">
        <f>'PANEL DE CONTROL DISTRITAL'!C21</f>
        <v>Responsable de Módulo</v>
      </c>
      <c r="D22" s="170" t="str">
        <f>'PANEL DE CONTROL DISTRITAL'!D21</f>
        <v xml:space="preserve">Credenciales disponibles para entrega = </v>
      </c>
      <c r="E22" s="166" t="str">
        <f>'PANEL DE CONTROL DISTRITAL'!E21</f>
        <v>(Credenciales en resguardo / Credenciales totales en SIIRFE disponibles para entrega) x 100</v>
      </c>
      <c r="F22" s="171" t="str">
        <f>'PANEL DE CONTROL DISTRITAL'!F21</f>
        <v>Semanal (remesa)</v>
      </c>
      <c r="G22" s="172">
        <f>'PANEL DE CONTROL DISTRITAL'!G21</f>
        <v>1</v>
      </c>
      <c r="H22" s="25" t="str">
        <f>'PANEL DE CONTROL DISTRITAL'!H21</f>
        <v>Credenciales en resguardo</v>
      </c>
      <c r="I22" s="64">
        <v>1.9410000000000001</v>
      </c>
      <c r="J22" s="65">
        <v>1.853</v>
      </c>
      <c r="K22" s="65">
        <v>1.889</v>
      </c>
      <c r="L22" s="65">
        <v>1.744</v>
      </c>
      <c r="M22" s="65">
        <v>1.861</v>
      </c>
      <c r="N22" s="65">
        <v>1.948</v>
      </c>
      <c r="O22" s="65">
        <v>1.8169999999999999</v>
      </c>
      <c r="P22" s="65">
        <v>1.841</v>
      </c>
      <c r="Q22" s="23">
        <v>1800</v>
      </c>
      <c r="R22" s="23">
        <v>1707</v>
      </c>
      <c r="S22" s="23">
        <v>1689</v>
      </c>
      <c r="T22" s="23">
        <v>1962</v>
      </c>
      <c r="U22" s="23">
        <v>1873</v>
      </c>
      <c r="V22" s="23">
        <v>2098</v>
      </c>
      <c r="W22" s="23">
        <v>2588</v>
      </c>
      <c r="X22" s="23">
        <v>2486</v>
      </c>
      <c r="Y22" s="23">
        <v>2065</v>
      </c>
      <c r="Z22" s="23">
        <v>1483</v>
      </c>
      <c r="AA22" s="23">
        <v>1383</v>
      </c>
      <c r="AB22" s="23">
        <v>2709</v>
      </c>
      <c r="AC22" s="23">
        <v>1548</v>
      </c>
      <c r="AD22" s="23">
        <v>1519</v>
      </c>
      <c r="AE22" s="168">
        <f>IFERROR(SUM(I22:AD22)/SUM(I23:AD23),0)</f>
        <v>1</v>
      </c>
    </row>
    <row r="23" spans="1:43" s="3" customFormat="1" ht="50.1" customHeight="1">
      <c r="A23" s="167"/>
      <c r="B23" s="169"/>
      <c r="C23" s="166"/>
      <c r="D23" s="170"/>
      <c r="E23" s="166"/>
      <c r="F23" s="171"/>
      <c r="G23" s="172"/>
      <c r="H23" s="25" t="str">
        <f>'PANEL DE CONTROL DISTRITAL'!H22</f>
        <v>Credenciales totales en SIIRFE disponibles para entrega</v>
      </c>
      <c r="I23" s="66">
        <v>1.9410000000000001</v>
      </c>
      <c r="J23" s="67">
        <v>1.853</v>
      </c>
      <c r="K23" s="67">
        <v>1.889</v>
      </c>
      <c r="L23" s="67">
        <v>1.744</v>
      </c>
      <c r="M23" s="67">
        <v>1.861</v>
      </c>
      <c r="N23" s="67">
        <v>1.948</v>
      </c>
      <c r="O23" s="67">
        <v>1.8169999999999999</v>
      </c>
      <c r="P23" s="67">
        <v>1.841</v>
      </c>
      <c r="Q23" s="43">
        <v>1800</v>
      </c>
      <c r="R23" s="43">
        <v>1707</v>
      </c>
      <c r="S23" s="43">
        <v>1689</v>
      </c>
      <c r="T23" s="43">
        <v>1962</v>
      </c>
      <c r="U23" s="43">
        <v>1873</v>
      </c>
      <c r="V23" s="43">
        <v>2098</v>
      </c>
      <c r="W23" s="43">
        <v>2588</v>
      </c>
      <c r="X23" s="43">
        <v>2486</v>
      </c>
      <c r="Y23" s="43">
        <v>2065</v>
      </c>
      <c r="Z23" s="43">
        <v>1483</v>
      </c>
      <c r="AA23" s="43">
        <v>1383</v>
      </c>
      <c r="AB23" s="43">
        <v>2709</v>
      </c>
      <c r="AC23" s="43">
        <v>1548</v>
      </c>
      <c r="AD23" s="43">
        <v>1519</v>
      </c>
      <c r="AE23" s="168"/>
    </row>
    <row r="24" spans="1:43" s="4" customFormat="1" ht="7.5" customHeight="1">
      <c r="A24" s="167"/>
      <c r="B24" s="167"/>
      <c r="C24" s="167"/>
      <c r="D24" s="167"/>
      <c r="E24" s="167"/>
      <c r="F24" s="167"/>
      <c r="G24" s="167"/>
      <c r="H24" s="167"/>
      <c r="I24" s="167"/>
      <c r="J24" s="167"/>
      <c r="K24" s="167"/>
      <c r="L24" s="167"/>
      <c r="M24" s="167"/>
      <c r="N24" s="167"/>
      <c r="O24" s="167"/>
      <c r="P24" s="167"/>
      <c r="Q24" s="167"/>
      <c r="R24" s="167"/>
      <c r="S24" s="167"/>
      <c r="T24" s="167"/>
      <c r="U24" s="167"/>
      <c r="V24" s="167"/>
      <c r="W24" s="167"/>
      <c r="X24" s="167"/>
      <c r="Y24" s="167"/>
      <c r="Z24" s="167"/>
      <c r="AA24" s="167"/>
      <c r="AB24" s="167"/>
      <c r="AC24" s="167"/>
      <c r="AD24" s="167"/>
      <c r="AE24" s="167"/>
    </row>
    <row r="25" spans="1:43" ht="50.1" customHeight="1">
      <c r="A25" s="167">
        <f>'PANEL DE CONTROL DISTRITAL'!A24</f>
        <v>6</v>
      </c>
      <c r="B25" s="169" t="str">
        <f>'PANEL DE CONTROL DISTRITAL'!B24</f>
        <v>ENTREGA</v>
      </c>
      <c r="C25" s="166" t="str">
        <f>'PANEL DE CONTROL DISTRITAL'!C24</f>
        <v>Operador de Equipo Tecnológico</v>
      </c>
      <c r="D25" s="170" t="str">
        <f>'PANEL DE CONTROL DISTRITAL'!D24</f>
        <v xml:space="preserve">Efectividad de entrega de CPV en MAC = </v>
      </c>
      <c r="E25" s="166" t="str">
        <f>'PANEL DE CONTROL DISTRITAL'!E24</f>
        <v>(Total de credenciales entregadas / Total de credenciales solicitadas) x 100</v>
      </c>
      <c r="F25" s="171" t="str">
        <f>'PANEL DE CONTROL DISTRITAL'!F24</f>
        <v>Semanal (remesa)</v>
      </c>
      <c r="G25" s="172">
        <f>'PANEL DE CONTROL DISTRITAL'!G24</f>
        <v>0.9</v>
      </c>
      <c r="H25" s="25" t="str">
        <f>'PANEL DE CONTROL DISTRITAL'!H24</f>
        <v xml:space="preserve">Total de credenciales entregadas </v>
      </c>
      <c r="I25" s="64">
        <v>147</v>
      </c>
      <c r="J25" s="65">
        <v>908</v>
      </c>
      <c r="K25" s="65">
        <v>686</v>
      </c>
      <c r="L25" s="65">
        <v>808</v>
      </c>
      <c r="M25" s="65">
        <v>727</v>
      </c>
      <c r="N25" s="65">
        <v>797</v>
      </c>
      <c r="O25" s="65">
        <v>887</v>
      </c>
      <c r="P25" s="65">
        <v>803</v>
      </c>
      <c r="Q25" s="23">
        <v>804</v>
      </c>
      <c r="R25" s="23">
        <v>706</v>
      </c>
      <c r="S25" s="23">
        <v>815</v>
      </c>
      <c r="T25" s="23">
        <v>757</v>
      </c>
      <c r="U25" s="23">
        <v>968</v>
      </c>
      <c r="V25" s="23">
        <v>924</v>
      </c>
      <c r="W25" s="23">
        <v>1307</v>
      </c>
      <c r="X25" s="23">
        <v>1200</v>
      </c>
      <c r="Y25" s="23">
        <v>1211</v>
      </c>
      <c r="Z25" s="23">
        <v>1230</v>
      </c>
      <c r="AA25" s="23">
        <v>1029</v>
      </c>
      <c r="AB25" s="23">
        <v>1531</v>
      </c>
      <c r="AC25" s="23">
        <v>2121</v>
      </c>
      <c r="AD25" s="23">
        <v>29</v>
      </c>
      <c r="AE25" s="168">
        <f>IFERROR(SUM(I25:AD25)/SUM(I26:AD26),0)</f>
        <v>0.99970589676976618</v>
      </c>
    </row>
    <row r="26" spans="1:43" ht="50.1" customHeight="1">
      <c r="A26" s="167"/>
      <c r="B26" s="169"/>
      <c r="C26" s="166"/>
      <c r="D26" s="170"/>
      <c r="E26" s="166"/>
      <c r="F26" s="171"/>
      <c r="G26" s="172"/>
      <c r="H26" s="25" t="str">
        <f>'PANEL DE CONTROL DISTRITAL'!H25</f>
        <v xml:space="preserve"> Total de credenciales solicitadas</v>
      </c>
      <c r="I26" s="66">
        <v>147</v>
      </c>
      <c r="J26" s="67">
        <v>908</v>
      </c>
      <c r="K26" s="67">
        <v>686</v>
      </c>
      <c r="L26" s="67">
        <v>808</v>
      </c>
      <c r="M26" s="67">
        <v>727</v>
      </c>
      <c r="N26" s="67">
        <v>799</v>
      </c>
      <c r="O26" s="67">
        <v>888</v>
      </c>
      <c r="P26" s="67">
        <v>803</v>
      </c>
      <c r="Q26" s="43">
        <v>805</v>
      </c>
      <c r="R26" s="43">
        <v>705</v>
      </c>
      <c r="S26" s="43">
        <v>815</v>
      </c>
      <c r="T26" s="43">
        <v>757</v>
      </c>
      <c r="U26" s="43">
        <v>970</v>
      </c>
      <c r="V26" s="43">
        <v>924</v>
      </c>
      <c r="W26" s="43">
        <v>1308</v>
      </c>
      <c r="X26" s="43">
        <v>1200</v>
      </c>
      <c r="Y26" s="43">
        <v>1211</v>
      </c>
      <c r="Z26" s="43">
        <v>1230</v>
      </c>
      <c r="AA26" s="43">
        <v>1029</v>
      </c>
      <c r="AB26" s="43">
        <v>1531</v>
      </c>
      <c r="AC26" s="43">
        <v>2121</v>
      </c>
      <c r="AD26" s="43">
        <v>29</v>
      </c>
      <c r="AE26" s="168"/>
    </row>
    <row r="27" spans="1:43" ht="15.75" customHeight="1">
      <c r="B27" s="1" t="s">
        <v>116</v>
      </c>
      <c r="H27" s="55"/>
      <c r="I27" s="56"/>
      <c r="J27" s="56"/>
      <c r="K27" s="56"/>
      <c r="L27" s="56"/>
      <c r="M27" s="56"/>
      <c r="N27" s="56"/>
      <c r="O27" s="56"/>
      <c r="P27" s="56"/>
      <c r="Q27" s="56"/>
      <c r="R27" s="56"/>
      <c r="S27" s="56"/>
      <c r="T27" s="56"/>
      <c r="U27" s="56"/>
      <c r="V27" s="56"/>
      <c r="W27" s="56"/>
      <c r="X27" s="56"/>
      <c r="Y27" s="56"/>
      <c r="Z27" s="56"/>
      <c r="AA27" s="56"/>
      <c r="AB27" s="56"/>
      <c r="AC27" s="56"/>
      <c r="AD27" s="56"/>
      <c r="AE27" s="12"/>
    </row>
    <row r="28" spans="1:43" ht="15.75" customHeight="1">
      <c r="H28" s="57"/>
    </row>
    <row r="29" spans="1:43" ht="15.75" customHeight="1">
      <c r="H29" s="57"/>
      <c r="I29" s="179" t="s">
        <v>117</v>
      </c>
      <c r="J29" s="179"/>
      <c r="K29" s="179"/>
      <c r="L29" s="179"/>
    </row>
    <row r="30" spans="1:43" ht="15.75" customHeight="1">
      <c r="H30" s="57"/>
      <c r="I30" s="26"/>
      <c r="J30" s="27" t="s">
        <v>118</v>
      </c>
      <c r="K30" s="27"/>
      <c r="L30" s="27"/>
    </row>
    <row r="31" spans="1:43" ht="39" customHeight="1">
      <c r="H31" s="57"/>
      <c r="I31" s="28"/>
      <c r="J31" s="27" t="s">
        <v>119</v>
      </c>
      <c r="K31" s="27"/>
      <c r="L31" s="27"/>
    </row>
    <row r="32" spans="1:43" ht="30" customHeight="1">
      <c r="H32" s="57"/>
      <c r="I32" s="29"/>
      <c r="J32" s="27" t="s">
        <v>120</v>
      </c>
      <c r="K32" s="27"/>
      <c r="L32" s="27"/>
    </row>
    <row r="33" spans="2:13" ht="30" customHeight="1">
      <c r="H33" s="57"/>
      <c r="I33" s="27"/>
      <c r="J33" s="27"/>
      <c r="K33" s="27"/>
      <c r="L33" s="27"/>
    </row>
    <row r="34" spans="2:13" ht="30" customHeight="1">
      <c r="B34" s="180" t="s">
        <v>121</v>
      </c>
      <c r="C34" s="180"/>
      <c r="D34" s="180"/>
      <c r="E34" s="180"/>
      <c r="F34" s="180"/>
      <c r="G34" s="180"/>
      <c r="H34" s="180"/>
      <c r="I34" s="180"/>
      <c r="J34" s="180"/>
      <c r="K34" s="180"/>
      <c r="L34" s="180"/>
      <c r="M34" s="181"/>
    </row>
    <row r="35" spans="2:13" ht="30" customHeight="1">
      <c r="B35" s="182" t="s">
        <v>122</v>
      </c>
      <c r="C35" s="182"/>
      <c r="D35" s="182"/>
      <c r="E35" s="182"/>
      <c r="F35" s="182"/>
      <c r="G35" s="183"/>
      <c r="H35" s="184" t="s">
        <v>123</v>
      </c>
      <c r="I35" s="182"/>
      <c r="J35" s="182"/>
      <c r="K35" s="182"/>
      <c r="L35" s="182"/>
      <c r="M35" s="183"/>
    </row>
    <row r="36" spans="2:13" ht="30" customHeight="1">
      <c r="B36" s="173"/>
      <c r="C36" s="174"/>
      <c r="D36" s="174"/>
      <c r="E36" s="174"/>
      <c r="F36" s="174"/>
      <c r="G36" s="175"/>
      <c r="H36" s="173"/>
      <c r="I36" s="174"/>
      <c r="J36" s="174"/>
      <c r="K36" s="174"/>
      <c r="L36" s="174"/>
      <c r="M36" s="175"/>
    </row>
    <row r="37" spans="2:13" ht="30" customHeight="1">
      <c r="B37" s="176"/>
      <c r="C37" s="177"/>
      <c r="D37" s="177"/>
      <c r="E37" s="177"/>
      <c r="F37" s="177"/>
      <c r="G37" s="178"/>
      <c r="H37" s="176"/>
      <c r="I37" s="177"/>
      <c r="J37" s="177"/>
      <c r="K37" s="177"/>
      <c r="L37" s="177"/>
      <c r="M37" s="178"/>
    </row>
    <row r="38" spans="2:13" ht="35.1" customHeight="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1">
    <mergeCell ref="B35:G35"/>
    <mergeCell ref="H35:M35"/>
    <mergeCell ref="B36:G37"/>
    <mergeCell ref="H36:M37"/>
    <mergeCell ref="A24:AE24"/>
    <mergeCell ref="A25:A26"/>
    <mergeCell ref="B25:B26"/>
    <mergeCell ref="C25:C26"/>
    <mergeCell ref="D25:D26"/>
    <mergeCell ref="E25:E26"/>
    <mergeCell ref="F25:F26"/>
    <mergeCell ref="G25:G26"/>
    <mergeCell ref="AE25:AE26"/>
    <mergeCell ref="AE10:AE11"/>
    <mergeCell ref="A1:AE1"/>
    <mergeCell ref="F2:G2"/>
    <mergeCell ref="A4:AE4"/>
    <mergeCell ref="A5:AE5"/>
    <mergeCell ref="A6:A9"/>
    <mergeCell ref="B6:H6"/>
    <mergeCell ref="I6:X6"/>
    <mergeCell ref="AE6:AE9"/>
    <mergeCell ref="B7:D7"/>
    <mergeCell ref="E7:H7"/>
    <mergeCell ref="I7:X7"/>
    <mergeCell ref="B8:X8"/>
    <mergeCell ref="X2:AE2"/>
    <mergeCell ref="F10:F11"/>
    <mergeCell ref="G10:G11"/>
    <mergeCell ref="E16:E17"/>
    <mergeCell ref="A10:A11"/>
    <mergeCell ref="B10:B11"/>
    <mergeCell ref="C10:C11"/>
    <mergeCell ref="D10:D11"/>
    <mergeCell ref="A15:AE15"/>
    <mergeCell ref="A12:AE12"/>
    <mergeCell ref="A13:A14"/>
    <mergeCell ref="B13:B14"/>
    <mergeCell ref="C13:C14"/>
    <mergeCell ref="D13:D14"/>
    <mergeCell ref="E13:E14"/>
    <mergeCell ref="F13:F14"/>
    <mergeCell ref="G13:G14"/>
    <mergeCell ref="AE13:AE14"/>
    <mergeCell ref="E10:E11"/>
    <mergeCell ref="F16:F17"/>
    <mergeCell ref="G16:G17"/>
    <mergeCell ref="AE16:AE17"/>
    <mergeCell ref="A18:AE18"/>
    <mergeCell ref="A19:A20"/>
    <mergeCell ref="B19:B20"/>
    <mergeCell ref="C19:C20"/>
    <mergeCell ref="D19:D20"/>
    <mergeCell ref="E19:E20"/>
    <mergeCell ref="F19:F20"/>
    <mergeCell ref="G19:G20"/>
    <mergeCell ref="AE19:AE20"/>
    <mergeCell ref="A16:A17"/>
    <mergeCell ref="B16:B17"/>
    <mergeCell ref="C16:C17"/>
    <mergeCell ref="D16:D17"/>
    <mergeCell ref="A22:A23"/>
    <mergeCell ref="B22:B23"/>
    <mergeCell ref="C22:C23"/>
    <mergeCell ref="D22:D23"/>
    <mergeCell ref="E22:E23"/>
    <mergeCell ref="F22:F23"/>
    <mergeCell ref="G22:G23"/>
    <mergeCell ref="AE22:AE23"/>
    <mergeCell ref="I29:L29"/>
    <mergeCell ref="B34:M34"/>
  </mergeCells>
  <conditionalFormatting sqref="I21:AD21">
    <cfRule type="colorScale" priority="666">
      <colorScale>
        <cfvo type="min"/>
        <cfvo type="percentile" val="50"/>
        <cfvo type="max"/>
        <color rgb="FFE98BD7"/>
        <color rgb="FFD5007F"/>
        <color rgb="FF950054"/>
      </colorScale>
    </cfRule>
  </conditionalFormatting>
  <conditionalFormatting sqref="AE10">
    <cfRule type="cellIs" dxfId="816" priority="18" operator="greaterThan">
      <formula>95%</formula>
    </cfRule>
    <cfRule type="cellIs" dxfId="815" priority="19" operator="greaterThanOrEqual">
      <formula>90%</formula>
    </cfRule>
    <cfRule type="cellIs" dxfId="814" priority="20" operator="lessThan">
      <formula>89.99%</formula>
    </cfRule>
  </conditionalFormatting>
  <conditionalFormatting sqref="AE13">
    <cfRule type="cellIs" dxfId="813" priority="15" operator="greaterThan">
      <formula>95%</formula>
    </cfRule>
    <cfRule type="cellIs" dxfId="812" priority="16" operator="greaterThanOrEqual">
      <formula>90%</formula>
    </cfRule>
    <cfRule type="cellIs" dxfId="811" priority="17" operator="lessThan">
      <formula>89.99%</formula>
    </cfRule>
  </conditionalFormatting>
  <conditionalFormatting sqref="AE16">
    <cfRule type="cellIs" dxfId="810" priority="12" operator="greaterThan">
      <formula>95%</formula>
    </cfRule>
    <cfRule type="cellIs" dxfId="809" priority="13" operator="greaterThanOrEqual">
      <formula>90%</formula>
    </cfRule>
    <cfRule type="cellIs" dxfId="808" priority="14" operator="lessThan">
      <formula>89.99%</formula>
    </cfRule>
  </conditionalFormatting>
  <conditionalFormatting sqref="AE19">
    <cfRule type="cellIs" dxfId="807" priority="9" operator="greaterThan">
      <formula>95%</formula>
    </cfRule>
    <cfRule type="cellIs" dxfId="806" priority="10" operator="greaterThanOrEqual">
      <formula>90%</formula>
    </cfRule>
    <cfRule type="cellIs" dxfId="805" priority="11" operator="lessThan">
      <formula>89.99%</formula>
    </cfRule>
  </conditionalFormatting>
  <conditionalFormatting sqref="AE22">
    <cfRule type="cellIs" dxfId="804" priority="1" operator="greaterThanOrEqual">
      <formula>100%</formula>
    </cfRule>
    <cfRule type="cellIs" dxfId="803" priority="2" operator="lessThan">
      <formula>99.99%</formula>
    </cfRule>
  </conditionalFormatting>
  <conditionalFormatting sqref="AE25">
    <cfRule type="cellIs" dxfId="802" priority="3" operator="greaterThan">
      <formula>95%</formula>
    </cfRule>
    <cfRule type="cellIs" dxfId="801" priority="4" operator="greaterThanOrEqual">
      <formula>90%</formula>
    </cfRule>
    <cfRule type="cellIs" dxfId="800" priority="5" operator="lessThan">
      <formula>89.99%</formula>
    </cfRule>
  </conditionalFormatting>
  <dataValidations count="1">
    <dataValidation showDropDown="1" showInputMessage="1" showErrorMessage="1" sqref="C21 G19:G23 G10:G11 G16:G17 G13:G14 G25:G26" xr:uid="{D50E7C61-BBF4-4B90-A1A9-2F33062888C3}"/>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D66695-B253-4E6E-B7E5-9B7C4A4AD649}">
  <sheetPr>
    <tabColor theme="1" tint="4.9989318521683403E-2"/>
  </sheetPr>
  <dimension ref="A1:AQ48"/>
  <sheetViews>
    <sheetView showGridLines="0" topLeftCell="S19" zoomScale="85" zoomScaleNormal="85" workbookViewId="0">
      <selection activeCell="AC25" sqref="AC25:AD26"/>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0" width="10.7109375" style="1" customWidth="1"/>
    <col min="31" max="31" width="22.7109375" style="1" customWidth="1"/>
    <col min="32" max="16384" width="11.42578125" style="1"/>
  </cols>
  <sheetData>
    <row r="1" spans="1:43" ht="40.5" customHeight="1">
      <c r="A1" s="148" t="str">
        <f>'PANEL DE CONTROL DISTRITAL'!A1:Q1</f>
        <v>INSTITUTO NACIONAL ELECTORAL
SISTEMA DE GESTIÓN DE LA CALIDAD
ESTADO DE MÉXICO</v>
      </c>
      <c r="B1" s="148"/>
      <c r="C1" s="148"/>
      <c r="D1" s="148"/>
      <c r="E1" s="148"/>
      <c r="F1" s="148"/>
      <c r="G1" s="148"/>
      <c r="H1" s="148"/>
      <c r="I1" s="148"/>
      <c r="J1" s="148"/>
      <c r="K1" s="148"/>
      <c r="L1" s="148"/>
      <c r="M1" s="148"/>
      <c r="N1" s="148"/>
      <c r="O1" s="148"/>
      <c r="P1" s="148"/>
      <c r="Q1" s="148"/>
      <c r="R1" s="148"/>
      <c r="S1" s="148"/>
      <c r="T1" s="148"/>
      <c r="U1" s="148"/>
      <c r="V1" s="148"/>
      <c r="W1" s="148"/>
      <c r="X1" s="148"/>
      <c r="Y1" s="148"/>
      <c r="Z1" s="148"/>
      <c r="AA1" s="148"/>
      <c r="AB1" s="148"/>
      <c r="AC1" s="148"/>
      <c r="AD1" s="148"/>
      <c r="AE1" s="148"/>
    </row>
    <row r="2" spans="1:43" ht="33.75" customHeight="1">
      <c r="A2" s="11"/>
      <c r="B2" s="11"/>
      <c r="C2" s="11"/>
      <c r="D2" s="9" t="s">
        <v>89</v>
      </c>
      <c r="E2" s="9">
        <v>16</v>
      </c>
      <c r="F2" s="149" t="s">
        <v>90</v>
      </c>
      <c r="G2" s="149"/>
      <c r="H2" s="20">
        <v>151652</v>
      </c>
      <c r="I2" s="19"/>
      <c r="J2" s="19"/>
      <c r="K2" s="19"/>
      <c r="L2" s="19"/>
      <c r="M2" s="19"/>
      <c r="N2" s="19"/>
      <c r="O2" s="19"/>
      <c r="P2" s="19"/>
      <c r="Q2" s="19"/>
      <c r="R2" s="19"/>
      <c r="S2" s="19"/>
      <c r="T2" s="19"/>
      <c r="U2" s="19"/>
      <c r="V2" s="19"/>
      <c r="W2" s="58"/>
      <c r="X2" s="150" t="str">
        <f>'PANEL DE CONTROL DISTRITAL'!M2</f>
        <v>Fecha de corte: 22/01/2024</v>
      </c>
      <c r="Y2" s="150"/>
      <c r="Z2" s="150"/>
      <c r="AA2" s="150"/>
      <c r="AB2" s="150"/>
      <c r="AC2" s="150"/>
      <c r="AD2" s="150"/>
      <c r="AE2" s="150"/>
      <c r="AF2" s="15"/>
    </row>
    <row r="3" spans="1:43" ht="11.25" customHeight="1">
      <c r="A3" s="11"/>
      <c r="B3" s="6"/>
      <c r="C3" s="6"/>
      <c r="D3" s="6"/>
      <c r="E3" s="6"/>
      <c r="F3" s="6"/>
      <c r="G3" s="6"/>
      <c r="H3" s="6"/>
      <c r="I3" s="6"/>
      <c r="J3" s="6"/>
      <c r="K3" s="6"/>
      <c r="L3" s="6"/>
      <c r="M3" s="6"/>
      <c r="N3" s="6"/>
      <c r="O3" s="6"/>
      <c r="P3" s="6"/>
      <c r="Q3" s="6"/>
      <c r="R3" s="6"/>
      <c r="S3" s="6"/>
      <c r="T3" s="6"/>
      <c r="U3" s="6"/>
      <c r="V3" s="6"/>
      <c r="W3" s="6"/>
      <c r="X3" s="6"/>
      <c r="Y3" s="6"/>
      <c r="Z3" s="6"/>
      <c r="AA3" s="6"/>
      <c r="AB3" s="6"/>
      <c r="AC3" s="6"/>
      <c r="AD3" s="6"/>
    </row>
    <row r="4" spans="1:43" ht="30" customHeight="1">
      <c r="A4" s="154" t="s">
        <v>91</v>
      </c>
      <c r="B4" s="155"/>
      <c r="C4" s="155"/>
      <c r="D4" s="155"/>
      <c r="E4" s="155"/>
      <c r="F4" s="155"/>
      <c r="G4" s="155"/>
      <c r="H4" s="155"/>
      <c r="I4" s="155"/>
      <c r="J4" s="155"/>
      <c r="K4" s="155"/>
      <c r="L4" s="155"/>
      <c r="M4" s="155"/>
      <c r="N4" s="155"/>
      <c r="O4" s="155"/>
      <c r="P4" s="155"/>
      <c r="Q4" s="155"/>
      <c r="R4" s="155"/>
      <c r="S4" s="155"/>
      <c r="T4" s="155"/>
      <c r="U4" s="155"/>
      <c r="V4" s="155"/>
      <c r="W4" s="155"/>
      <c r="X4" s="155"/>
      <c r="Y4" s="155"/>
      <c r="Z4" s="155"/>
      <c r="AA4" s="155"/>
      <c r="AB4" s="155"/>
      <c r="AC4" s="155"/>
      <c r="AD4" s="155"/>
      <c r="AE4" s="156"/>
      <c r="AG4" s="18"/>
    </row>
    <row r="5" spans="1:43" ht="5.25" customHeight="1">
      <c r="A5" s="157"/>
      <c r="B5" s="158"/>
      <c r="C5" s="158"/>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9"/>
    </row>
    <row r="6" spans="1:43" ht="18" customHeight="1">
      <c r="A6" s="151" t="str">
        <f>'PANEL DE CONTROL DISTRITAL'!A6</f>
        <v>Número</v>
      </c>
      <c r="B6" s="152" t="str">
        <f>'PANEL DE CONTROL DISTRITAL'!B6</f>
        <v xml:space="preserve">PROCESOS SUSTANTIVOS E INDICADORES </v>
      </c>
      <c r="C6" s="152"/>
      <c r="D6" s="152"/>
      <c r="E6" s="152"/>
      <c r="F6" s="152"/>
      <c r="G6" s="152"/>
      <c r="H6" s="152"/>
      <c r="I6" s="160" t="s">
        <v>92</v>
      </c>
      <c r="J6" s="161"/>
      <c r="K6" s="161"/>
      <c r="L6" s="161"/>
      <c r="M6" s="161"/>
      <c r="N6" s="161"/>
      <c r="O6" s="161"/>
      <c r="P6" s="161"/>
      <c r="Q6" s="161"/>
      <c r="R6" s="161"/>
      <c r="S6" s="161"/>
      <c r="T6" s="161"/>
      <c r="U6" s="161"/>
      <c r="V6" s="161"/>
      <c r="W6" s="161"/>
      <c r="X6" s="161"/>
      <c r="Y6" s="85"/>
      <c r="Z6" s="85"/>
      <c r="AA6" s="85"/>
      <c r="AB6" s="85"/>
      <c r="AC6" s="85"/>
      <c r="AD6" s="85"/>
      <c r="AE6" s="153" t="s">
        <v>93</v>
      </c>
    </row>
    <row r="7" spans="1:43" ht="17.25" customHeight="1">
      <c r="A7" s="151"/>
      <c r="B7" s="152" t="str">
        <f>'PANEL DE CONTROL DISTRITAL'!B7</f>
        <v>DESCRIPCIÓN</v>
      </c>
      <c r="C7" s="152"/>
      <c r="D7" s="152"/>
      <c r="E7" s="152" t="str">
        <f>'PANEL DE CONTROL DISTRITAL'!E7</f>
        <v>MEDICIÓN</v>
      </c>
      <c r="F7" s="152"/>
      <c r="G7" s="152"/>
      <c r="H7" s="152"/>
      <c r="I7" s="162" t="str">
        <f>'PANEL DE CONTROL DISTRITAL'!A5</f>
        <v>CAMPAÑA ANUAL INTENSA 2023</v>
      </c>
      <c r="J7" s="163"/>
      <c r="K7" s="163"/>
      <c r="L7" s="163"/>
      <c r="M7" s="163"/>
      <c r="N7" s="163"/>
      <c r="O7" s="163"/>
      <c r="P7" s="163"/>
      <c r="Q7" s="163"/>
      <c r="R7" s="163"/>
      <c r="S7" s="163"/>
      <c r="T7" s="163"/>
      <c r="U7" s="163"/>
      <c r="V7" s="163"/>
      <c r="W7" s="163"/>
      <c r="X7" s="163"/>
      <c r="Y7" s="86"/>
      <c r="Z7" s="86"/>
      <c r="AA7" s="86"/>
      <c r="AB7" s="86"/>
      <c r="AC7" s="86"/>
      <c r="AD7" s="86"/>
      <c r="AE7" s="153"/>
    </row>
    <row r="8" spans="1:43" ht="5.25" customHeight="1">
      <c r="A8" s="151"/>
      <c r="B8" s="164"/>
      <c r="C8" s="165"/>
      <c r="D8" s="165"/>
      <c r="E8" s="165"/>
      <c r="F8" s="165"/>
      <c r="G8" s="165"/>
      <c r="H8" s="165"/>
      <c r="I8" s="165"/>
      <c r="J8" s="165"/>
      <c r="K8" s="165"/>
      <c r="L8" s="165"/>
      <c r="M8" s="165"/>
      <c r="N8" s="165"/>
      <c r="O8" s="165"/>
      <c r="P8" s="165"/>
      <c r="Q8" s="165"/>
      <c r="R8" s="165"/>
      <c r="S8" s="165"/>
      <c r="T8" s="165"/>
      <c r="U8" s="165"/>
      <c r="V8" s="165"/>
      <c r="W8" s="165"/>
      <c r="X8" s="165"/>
      <c r="Y8" s="87"/>
      <c r="Z8" s="87"/>
      <c r="AA8" s="87"/>
      <c r="AB8" s="87"/>
      <c r="AC8" s="87"/>
      <c r="AD8" s="87"/>
      <c r="AE8" s="153"/>
    </row>
    <row r="9" spans="1:43" s="2" customFormat="1" ht="29.25" customHeight="1">
      <c r="A9" s="151"/>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42" t="str">
        <f>'PANEL DE CONTROL DISTRITAL'!H8</f>
        <v>Nominativo</v>
      </c>
      <c r="I9" s="31" t="str">
        <f>'150151'!I9</f>
        <v>2023-37</v>
      </c>
      <c r="J9" s="31" t="str">
        <f>'150151'!J9</f>
        <v>2023-38</v>
      </c>
      <c r="K9" s="31" t="str">
        <f>'150151'!K9</f>
        <v>2023-39</v>
      </c>
      <c r="L9" s="31" t="str">
        <f>'150151'!L9</f>
        <v>2023-40</v>
      </c>
      <c r="M9" s="31" t="str">
        <f>'150151'!M9</f>
        <v>2023-41</v>
      </c>
      <c r="N9" s="31" t="str">
        <f>'150151'!N9</f>
        <v>2023-42</v>
      </c>
      <c r="O9" s="31" t="str">
        <f>'150151'!O9</f>
        <v>2023-43</v>
      </c>
      <c r="P9" s="31" t="str">
        <f>'150151'!P9</f>
        <v>2023-44</v>
      </c>
      <c r="Q9" s="31" t="str">
        <f>'150151'!Q9</f>
        <v>2023-45</v>
      </c>
      <c r="R9" s="31" t="str">
        <f>'150151'!R9</f>
        <v>2023-46</v>
      </c>
      <c r="S9" s="31" t="str">
        <f>'150151'!S9</f>
        <v>2023-47</v>
      </c>
      <c r="T9" s="31" t="str">
        <f>'150151'!T9</f>
        <v>2023-48</v>
      </c>
      <c r="U9" s="31" t="str">
        <f>'150151'!U9</f>
        <v>2023-49</v>
      </c>
      <c r="V9" s="31" t="str">
        <f>'150151'!V9</f>
        <v>2023-50</v>
      </c>
      <c r="W9" s="31" t="str">
        <f>'150151'!W9</f>
        <v>2023-51</v>
      </c>
      <c r="X9" s="31" t="str">
        <f>'150151'!X9</f>
        <v>2023-52</v>
      </c>
      <c r="Y9" s="31" t="s">
        <v>110</v>
      </c>
      <c r="Z9" s="31" t="s">
        <v>111</v>
      </c>
      <c r="AA9" s="31" t="s">
        <v>112</v>
      </c>
      <c r="AB9" s="31" t="s">
        <v>113</v>
      </c>
      <c r="AC9" s="31" t="s">
        <v>114</v>
      </c>
      <c r="AD9" s="31" t="s">
        <v>115</v>
      </c>
      <c r="AE9" s="153"/>
    </row>
    <row r="10" spans="1:43" s="2" customFormat="1" ht="50.1" customHeight="1">
      <c r="A10" s="167">
        <f>'PANEL DE CONTROL DISTRITAL'!A9</f>
        <v>1</v>
      </c>
      <c r="B10" s="169" t="str">
        <f>'PANEL DE CONTROL DISTRITAL'!B9</f>
        <v>ENTREVISTA</v>
      </c>
      <c r="C10" s="166" t="str">
        <f>'PANEL DE CONTROL DISTRITAL'!C9</f>
        <v xml:space="preserve"> Auxiliar de Atención Ciudadana</v>
      </c>
      <c r="D10" s="170" t="str">
        <f>'PANEL DE CONTROL DISTRITAL'!D9</f>
        <v>Efectividad de la entrevista =</v>
      </c>
      <c r="E10" s="166" t="str">
        <f>'PANEL DE CONTROL DISTRITAL'!E9</f>
        <v>(Número de trámites aplicados / (Número de fichas requisitadas - Notificaciones de improcedencia de trámite)) x 100</v>
      </c>
      <c r="F10" s="171" t="str">
        <f>'PANEL DE CONTROL DISTRITAL'!F9</f>
        <v>Semanal (remesa)</v>
      </c>
      <c r="G10" s="172">
        <f>'PANEL DE CONTROL DISTRITAL'!G9</f>
        <v>0.9</v>
      </c>
      <c r="H10" s="25" t="str">
        <f>'PANEL DE CONTROL DISTRITAL'!H9</f>
        <v>Número de trámites aplicados</v>
      </c>
      <c r="I10" s="64">
        <v>122</v>
      </c>
      <c r="J10" s="65">
        <v>681</v>
      </c>
      <c r="K10" s="65">
        <v>543</v>
      </c>
      <c r="L10" s="65">
        <v>601</v>
      </c>
      <c r="M10" s="65">
        <v>698</v>
      </c>
      <c r="N10" s="65">
        <v>691</v>
      </c>
      <c r="O10" s="65">
        <v>731</v>
      </c>
      <c r="P10" s="65">
        <v>679</v>
      </c>
      <c r="Q10" s="23">
        <v>620</v>
      </c>
      <c r="R10" s="23">
        <v>497</v>
      </c>
      <c r="S10" s="23">
        <v>829</v>
      </c>
      <c r="T10" s="23">
        <v>842</v>
      </c>
      <c r="U10" s="23">
        <v>792</v>
      </c>
      <c r="V10" s="23">
        <v>1093</v>
      </c>
      <c r="W10" s="23">
        <v>967</v>
      </c>
      <c r="X10" s="23">
        <v>805</v>
      </c>
      <c r="Y10" s="23">
        <v>930</v>
      </c>
      <c r="Z10" s="23">
        <v>789</v>
      </c>
      <c r="AA10" s="23">
        <v>1206</v>
      </c>
      <c r="AB10" s="23">
        <v>1848</v>
      </c>
      <c r="AC10" s="23">
        <v>2335</v>
      </c>
      <c r="AD10" s="23">
        <v>668</v>
      </c>
      <c r="AE10" s="168">
        <f>IFERROR(SUM(I10:AD10)/SUM(I11:AD11),0)</f>
        <v>0.98611833212020383</v>
      </c>
    </row>
    <row r="11" spans="1:43" s="2" customFormat="1" ht="50.1" customHeight="1">
      <c r="A11" s="167"/>
      <c r="B11" s="169"/>
      <c r="C11" s="166"/>
      <c r="D11" s="170"/>
      <c r="E11" s="166"/>
      <c r="F11" s="171"/>
      <c r="G11" s="172"/>
      <c r="H11" s="25" t="str">
        <f>'PANEL DE CONTROL DISTRITAL'!H10</f>
        <v>Número de fichas requisitadas - Notificaciones de improcedencia de trámite</v>
      </c>
      <c r="I11" s="66">
        <v>126</v>
      </c>
      <c r="J11" s="67">
        <v>688</v>
      </c>
      <c r="K11" s="67">
        <v>550</v>
      </c>
      <c r="L11" s="67">
        <v>615</v>
      </c>
      <c r="M11" s="67">
        <v>698</v>
      </c>
      <c r="N11" s="67">
        <v>718</v>
      </c>
      <c r="O11" s="67">
        <v>748</v>
      </c>
      <c r="P11" s="67">
        <v>687</v>
      </c>
      <c r="Q11" s="43">
        <v>622</v>
      </c>
      <c r="R11" s="43">
        <v>518</v>
      </c>
      <c r="S11" s="43">
        <v>836</v>
      </c>
      <c r="T11" s="43">
        <v>937</v>
      </c>
      <c r="U11" s="43">
        <v>800</v>
      </c>
      <c r="V11" s="43">
        <v>1096</v>
      </c>
      <c r="W11" s="43">
        <v>999</v>
      </c>
      <c r="X11" s="43">
        <v>820</v>
      </c>
      <c r="Y11" s="43">
        <v>930</v>
      </c>
      <c r="Z11" s="43">
        <v>789</v>
      </c>
      <c r="AA11" s="43">
        <v>1206</v>
      </c>
      <c r="AB11" s="43">
        <v>1848</v>
      </c>
      <c r="AC11" s="43">
        <v>2335</v>
      </c>
      <c r="AD11" s="43">
        <v>668</v>
      </c>
      <c r="AE11" s="168"/>
    </row>
    <row r="12" spans="1:43" s="45" customFormat="1" ht="8.1" customHeight="1">
      <c r="A12" s="167"/>
      <c r="B12" s="167"/>
      <c r="C12" s="167"/>
      <c r="D12" s="167"/>
      <c r="E12" s="167"/>
      <c r="F12" s="167"/>
      <c r="G12" s="167"/>
      <c r="H12" s="167"/>
      <c r="I12" s="167"/>
      <c r="J12" s="167"/>
      <c r="K12" s="167"/>
      <c r="L12" s="167"/>
      <c r="M12" s="167"/>
      <c r="N12" s="167"/>
      <c r="O12" s="167"/>
      <c r="P12" s="167"/>
      <c r="Q12" s="167"/>
      <c r="R12" s="167"/>
      <c r="S12" s="167"/>
      <c r="T12" s="167"/>
      <c r="U12" s="167"/>
      <c r="V12" s="167"/>
      <c r="W12" s="167"/>
      <c r="X12" s="167"/>
      <c r="Y12" s="167"/>
      <c r="Z12" s="167"/>
      <c r="AA12" s="167"/>
      <c r="AB12" s="167"/>
      <c r="AC12" s="167"/>
      <c r="AD12" s="167"/>
      <c r="AE12" s="167"/>
      <c r="AF12" s="44"/>
      <c r="AG12" s="44"/>
      <c r="AH12" s="44"/>
      <c r="AI12" s="44"/>
      <c r="AJ12" s="44"/>
      <c r="AK12" s="44"/>
      <c r="AL12" s="44"/>
      <c r="AM12" s="44"/>
      <c r="AN12" s="44"/>
      <c r="AO12" s="44"/>
      <c r="AP12" s="44"/>
      <c r="AQ12" s="44"/>
    </row>
    <row r="13" spans="1:43" s="3" customFormat="1" ht="50.1" customHeight="1">
      <c r="A13" s="167">
        <f>'PANEL DE CONTROL DISTRITAL'!A12</f>
        <v>2</v>
      </c>
      <c r="B13" s="169" t="str">
        <f>'PANEL DE CONTROL DISTRITAL'!B12</f>
        <v>TRÁMITE</v>
      </c>
      <c r="C13" s="166" t="str">
        <f>'PANEL DE CONTROL DISTRITAL'!C12</f>
        <v>Operador de Equipo Tecnológico</v>
      </c>
      <c r="D13" s="170" t="str">
        <f>'PANEL DE CONTROL DISTRITAL'!D12</f>
        <v>Trámites exitosos efectivos=</v>
      </c>
      <c r="E13" s="166" t="str">
        <f>'PANEL DE CONTROL DISTRITAL'!E12</f>
        <v>(Número de trámites exitosos / Número de trámites aplicados) x 100</v>
      </c>
      <c r="F13" s="171" t="str">
        <f>'PANEL DE CONTROL DISTRITAL'!F12</f>
        <v>Semanal (remesa)</v>
      </c>
      <c r="G13" s="172">
        <f>'PANEL DE CONTROL DISTRITAL'!G12</f>
        <v>0.9</v>
      </c>
      <c r="H13" s="25" t="str">
        <f>'PANEL DE CONTROL DISTRITAL'!H12</f>
        <v>Número de trámites exitosos</v>
      </c>
      <c r="I13" s="64">
        <v>122</v>
      </c>
      <c r="J13" s="65">
        <v>680</v>
      </c>
      <c r="K13" s="65">
        <v>538</v>
      </c>
      <c r="L13" s="65">
        <v>601</v>
      </c>
      <c r="M13" s="65">
        <v>698</v>
      </c>
      <c r="N13" s="65">
        <v>690</v>
      </c>
      <c r="O13" s="65">
        <v>730</v>
      </c>
      <c r="P13" s="65">
        <v>678</v>
      </c>
      <c r="Q13" s="23">
        <v>619</v>
      </c>
      <c r="R13" s="23">
        <v>496</v>
      </c>
      <c r="S13" s="23">
        <v>830</v>
      </c>
      <c r="T13" s="23">
        <v>840</v>
      </c>
      <c r="U13" s="23">
        <v>791</v>
      </c>
      <c r="V13" s="23">
        <v>1091</v>
      </c>
      <c r="W13" s="23">
        <v>967</v>
      </c>
      <c r="X13" s="23">
        <v>805</v>
      </c>
      <c r="Y13" s="23">
        <v>928</v>
      </c>
      <c r="Z13" s="23">
        <v>787</v>
      </c>
      <c r="AA13" s="23">
        <v>1203</v>
      </c>
      <c r="AB13" s="23">
        <v>1839</v>
      </c>
      <c r="AC13" s="23">
        <v>2327</v>
      </c>
      <c r="AD13" s="23">
        <v>664</v>
      </c>
      <c r="AE13" s="168">
        <f>IFERROR(SUM(I13:AD13)/SUM(I14:AD14),0)</f>
        <v>0.9979433633918684</v>
      </c>
    </row>
    <row r="14" spans="1:43" s="3" customFormat="1" ht="50.1" customHeight="1">
      <c r="A14" s="167"/>
      <c r="B14" s="169"/>
      <c r="C14" s="166"/>
      <c r="D14" s="170"/>
      <c r="E14" s="166"/>
      <c r="F14" s="171"/>
      <c r="G14" s="172"/>
      <c r="H14" s="25" t="str">
        <f>'PANEL DE CONTROL DISTRITAL'!H13</f>
        <v>Número de trámites aplicados</v>
      </c>
      <c r="I14" s="66">
        <v>122</v>
      </c>
      <c r="J14" s="67">
        <v>681</v>
      </c>
      <c r="K14" s="67">
        <v>543</v>
      </c>
      <c r="L14" s="67">
        <v>601</v>
      </c>
      <c r="M14" s="67">
        <v>698</v>
      </c>
      <c r="N14" s="67">
        <v>691</v>
      </c>
      <c r="O14" s="67">
        <v>731</v>
      </c>
      <c r="P14" s="67">
        <v>679</v>
      </c>
      <c r="Q14" s="43">
        <v>620</v>
      </c>
      <c r="R14" s="43">
        <v>497</v>
      </c>
      <c r="S14" s="43">
        <v>829</v>
      </c>
      <c r="T14" s="43">
        <v>842</v>
      </c>
      <c r="U14" s="43">
        <v>792</v>
      </c>
      <c r="V14" s="43">
        <v>1093</v>
      </c>
      <c r="W14" s="43">
        <v>967</v>
      </c>
      <c r="X14" s="43">
        <v>805</v>
      </c>
      <c r="Y14" s="43">
        <v>930</v>
      </c>
      <c r="Z14" s="43">
        <v>789</v>
      </c>
      <c r="AA14" s="43">
        <v>1206</v>
      </c>
      <c r="AB14" s="43">
        <v>1848</v>
      </c>
      <c r="AC14" s="43">
        <v>2335</v>
      </c>
      <c r="AD14" s="43">
        <v>664</v>
      </c>
      <c r="AE14" s="168"/>
    </row>
    <row r="15" spans="1:43" s="45" customFormat="1" ht="8.1" customHeight="1">
      <c r="A15" s="167"/>
      <c r="B15" s="167"/>
      <c r="C15" s="167"/>
      <c r="D15" s="167"/>
      <c r="E15" s="167"/>
      <c r="F15" s="167"/>
      <c r="G15" s="167"/>
      <c r="H15" s="167"/>
      <c r="I15" s="167"/>
      <c r="J15" s="167"/>
      <c r="K15" s="167"/>
      <c r="L15" s="167"/>
      <c r="M15" s="167"/>
      <c r="N15" s="167"/>
      <c r="O15" s="167"/>
      <c r="P15" s="167"/>
      <c r="Q15" s="167"/>
      <c r="R15" s="167"/>
      <c r="S15" s="167"/>
      <c r="T15" s="167"/>
      <c r="U15" s="167"/>
      <c r="V15" s="167"/>
      <c r="W15" s="167"/>
      <c r="X15" s="167"/>
      <c r="Y15" s="167"/>
      <c r="Z15" s="167"/>
      <c r="AA15" s="167"/>
      <c r="AB15" s="167"/>
      <c r="AC15" s="167"/>
      <c r="AD15" s="167"/>
      <c r="AE15" s="167"/>
      <c r="AF15" s="44"/>
      <c r="AG15" s="44"/>
      <c r="AH15" s="44"/>
      <c r="AI15" s="44"/>
      <c r="AJ15" s="44"/>
      <c r="AK15" s="44"/>
      <c r="AL15" s="44"/>
      <c r="AM15" s="44"/>
      <c r="AN15" s="44"/>
      <c r="AO15" s="44"/>
      <c r="AP15" s="44"/>
      <c r="AQ15" s="44"/>
    </row>
    <row r="16" spans="1:43" s="3" customFormat="1" ht="50.1" customHeight="1">
      <c r="A16" s="167">
        <f>'PANEL DE CONTROL DISTRITAL'!A15</f>
        <v>3</v>
      </c>
      <c r="B16" s="169" t="str">
        <f>'PANEL DE CONTROL DISTRITAL'!B15</f>
        <v>TRANSFERENCIA</v>
      </c>
      <c r="C16" s="166" t="str">
        <f>'PANEL DE CONTROL DISTRITAL'!C15</f>
        <v>Responsable de Módulo</v>
      </c>
      <c r="D16" s="170" t="str">
        <f>'PANEL DE CONTROL DISTRITAL'!D15</f>
        <v xml:space="preserve">Transacciones exitosas = </v>
      </c>
      <c r="E16" s="166" t="str">
        <f>'PANEL DE CONTROL DISTRITAL'!E15</f>
        <v>(Número de Archivos de Transacción aceptados /Total de Archivos de Transacción procesados) x100</v>
      </c>
      <c r="F16" s="171" t="str">
        <f>'PANEL DE CONTROL DISTRITAL'!F15</f>
        <v>Semanal (remesa)</v>
      </c>
      <c r="G16" s="172">
        <f>'PANEL DE CONTROL DISTRITAL'!G15</f>
        <v>0.9</v>
      </c>
      <c r="H16" s="25" t="str">
        <f>'PANEL DE CONTROL DISTRITAL'!H15</f>
        <v>Número de Archivos de Transacción aceptados</v>
      </c>
      <c r="I16" s="64">
        <v>122</v>
      </c>
      <c r="J16" s="65">
        <v>681</v>
      </c>
      <c r="K16" s="65">
        <v>543</v>
      </c>
      <c r="L16" s="65">
        <v>601</v>
      </c>
      <c r="M16" s="65">
        <v>698</v>
      </c>
      <c r="N16" s="65">
        <v>691</v>
      </c>
      <c r="O16" s="65">
        <v>731</v>
      </c>
      <c r="P16" s="65">
        <v>679</v>
      </c>
      <c r="Q16" s="23">
        <v>620</v>
      </c>
      <c r="R16" s="23">
        <v>497</v>
      </c>
      <c r="S16" s="23">
        <v>829</v>
      </c>
      <c r="T16" s="23">
        <v>842</v>
      </c>
      <c r="U16" s="23">
        <v>792</v>
      </c>
      <c r="V16" s="23">
        <v>1093</v>
      </c>
      <c r="W16" s="23">
        <v>967</v>
      </c>
      <c r="X16" s="23">
        <v>805</v>
      </c>
      <c r="Y16" s="23">
        <v>930</v>
      </c>
      <c r="Z16" s="23">
        <v>789</v>
      </c>
      <c r="AA16" s="23">
        <v>1206</v>
      </c>
      <c r="AB16" s="23">
        <v>1848</v>
      </c>
      <c r="AC16" s="23">
        <v>2335</v>
      </c>
      <c r="AD16" s="23">
        <v>664</v>
      </c>
      <c r="AE16" s="168">
        <f>IFERROR(SUM(I16:AD16)/SUM(I17:AD17),0)</f>
        <v>1</v>
      </c>
    </row>
    <row r="17" spans="1:43" s="3" customFormat="1" ht="50.1" customHeight="1">
      <c r="A17" s="167"/>
      <c r="B17" s="169"/>
      <c r="C17" s="166"/>
      <c r="D17" s="170"/>
      <c r="E17" s="166"/>
      <c r="F17" s="171"/>
      <c r="G17" s="172"/>
      <c r="H17" s="25" t="str">
        <f>'PANEL DE CONTROL DISTRITAL'!H16</f>
        <v>Total de Archivos de Transacción procesados</v>
      </c>
      <c r="I17" s="66">
        <v>122</v>
      </c>
      <c r="J17" s="67">
        <v>681</v>
      </c>
      <c r="K17" s="67">
        <v>543</v>
      </c>
      <c r="L17" s="67">
        <v>601</v>
      </c>
      <c r="M17" s="67">
        <v>698</v>
      </c>
      <c r="N17" s="67">
        <v>691</v>
      </c>
      <c r="O17" s="67">
        <v>731</v>
      </c>
      <c r="P17" s="67">
        <v>679</v>
      </c>
      <c r="Q17" s="43">
        <v>620</v>
      </c>
      <c r="R17" s="43">
        <v>497</v>
      </c>
      <c r="S17" s="43">
        <v>829</v>
      </c>
      <c r="T17" s="43">
        <v>842</v>
      </c>
      <c r="U17" s="43">
        <v>792</v>
      </c>
      <c r="V17" s="43">
        <v>1093</v>
      </c>
      <c r="W17" s="43">
        <v>967</v>
      </c>
      <c r="X17" s="43">
        <v>805</v>
      </c>
      <c r="Y17" s="43">
        <v>930</v>
      </c>
      <c r="Z17" s="43">
        <v>789</v>
      </c>
      <c r="AA17" s="43">
        <v>1206</v>
      </c>
      <c r="AB17" s="43">
        <v>1848</v>
      </c>
      <c r="AC17" s="43">
        <v>2335</v>
      </c>
      <c r="AD17" s="43">
        <v>664</v>
      </c>
      <c r="AE17" s="168"/>
    </row>
    <row r="18" spans="1:43" s="45" customFormat="1" ht="8.1" customHeight="1">
      <c r="A18" s="167"/>
      <c r="B18" s="167"/>
      <c r="C18" s="167"/>
      <c r="D18" s="167"/>
      <c r="E18" s="167"/>
      <c r="F18" s="167"/>
      <c r="G18" s="167"/>
      <c r="H18" s="167"/>
      <c r="I18" s="167"/>
      <c r="J18" s="167"/>
      <c r="K18" s="167"/>
      <c r="L18" s="167"/>
      <c r="M18" s="167"/>
      <c r="N18" s="167"/>
      <c r="O18" s="167"/>
      <c r="P18" s="167"/>
      <c r="Q18" s="167"/>
      <c r="R18" s="167"/>
      <c r="S18" s="167"/>
      <c r="T18" s="167"/>
      <c r="U18" s="167"/>
      <c r="V18" s="167"/>
      <c r="W18" s="167"/>
      <c r="X18" s="167"/>
      <c r="Y18" s="167"/>
      <c r="Z18" s="167"/>
      <c r="AA18" s="167"/>
      <c r="AB18" s="167"/>
      <c r="AC18" s="167"/>
      <c r="AD18" s="167"/>
      <c r="AE18" s="167"/>
      <c r="AF18" s="44"/>
      <c r="AG18" s="44"/>
      <c r="AH18" s="44"/>
      <c r="AI18" s="44"/>
      <c r="AJ18" s="44"/>
      <c r="AK18" s="44"/>
      <c r="AL18" s="44"/>
      <c r="AM18" s="44"/>
      <c r="AN18" s="44"/>
      <c r="AO18" s="44"/>
      <c r="AP18" s="44"/>
      <c r="AQ18" s="44"/>
    </row>
    <row r="19" spans="1:43" s="3" customFormat="1" ht="50.1" customHeight="1">
      <c r="A19" s="167">
        <f>'PANEL DE CONTROL DISTRITAL'!A18</f>
        <v>4</v>
      </c>
      <c r="B19" s="169" t="str">
        <f>'PANEL DE CONTROL DISTRITAL'!B18</f>
        <v>CONCILIACIÓN</v>
      </c>
      <c r="C19" s="166" t="str">
        <f>'PANEL DE CONTROL DISTRITAL'!C18</f>
        <v>Responsable de Módulo</v>
      </c>
      <c r="D19" s="170" t="str">
        <f>'PANEL DE CONTROL DISTRITAL'!D18</f>
        <v xml:space="preserve">Credenciales disponibles para entrega = </v>
      </c>
      <c r="E19" s="166" t="str">
        <f>'PANEL DE CONTROL DISTRITAL'!E18</f>
        <v>((Credenciales recibidas - Credenciales inconsistentes) / Credenciales recibidas) x 100</v>
      </c>
      <c r="F19" s="171" t="str">
        <f>'PANEL DE CONTROL DISTRITAL'!F18</f>
        <v>Semanal (remesa)</v>
      </c>
      <c r="G19" s="172">
        <f>'PANEL DE CONTROL DISTRITAL'!G18</f>
        <v>0.9</v>
      </c>
      <c r="H19" s="25" t="str">
        <f>'PANEL DE CONTROL DISTRITAL'!H18</f>
        <v xml:space="preserve">Credenciales Recibidas - Credenciales inconsistentes </v>
      </c>
      <c r="I19" s="64">
        <v>118</v>
      </c>
      <c r="J19" s="65">
        <v>646</v>
      </c>
      <c r="K19" s="65">
        <v>649</v>
      </c>
      <c r="L19" s="65">
        <v>501</v>
      </c>
      <c r="M19" s="65">
        <v>565</v>
      </c>
      <c r="N19" s="65">
        <v>849</v>
      </c>
      <c r="O19" s="65">
        <v>697</v>
      </c>
      <c r="P19" s="65">
        <v>725</v>
      </c>
      <c r="Q19" s="23">
        <v>609</v>
      </c>
      <c r="R19" s="23">
        <v>505</v>
      </c>
      <c r="S19" s="23">
        <v>689</v>
      </c>
      <c r="T19" s="23">
        <v>851</v>
      </c>
      <c r="U19" s="23">
        <v>684</v>
      </c>
      <c r="V19" s="23">
        <v>862</v>
      </c>
      <c r="W19" s="23">
        <v>1053</v>
      </c>
      <c r="X19" s="23">
        <v>1057</v>
      </c>
      <c r="Y19" s="23">
        <v>523</v>
      </c>
      <c r="Z19" s="23">
        <v>688</v>
      </c>
      <c r="AA19" s="23">
        <v>651</v>
      </c>
      <c r="AB19" s="23">
        <v>1774</v>
      </c>
      <c r="AC19" s="23">
        <v>1742</v>
      </c>
      <c r="AD19" s="23">
        <v>41</v>
      </c>
      <c r="AE19" s="168">
        <f>IFERROR(SUM(I19:AD19)/SUM(I20:AD20),0)</f>
        <v>1</v>
      </c>
    </row>
    <row r="20" spans="1:43" s="3" customFormat="1" ht="50.1" customHeight="1">
      <c r="A20" s="167"/>
      <c r="B20" s="169"/>
      <c r="C20" s="166"/>
      <c r="D20" s="170"/>
      <c r="E20" s="166"/>
      <c r="F20" s="171"/>
      <c r="G20" s="172"/>
      <c r="H20" s="25" t="str">
        <f>'PANEL DE CONTROL DISTRITAL'!H19</f>
        <v>Credenciales recibidas</v>
      </c>
      <c r="I20" s="66">
        <v>118</v>
      </c>
      <c r="J20" s="67">
        <v>646</v>
      </c>
      <c r="K20" s="67">
        <v>649</v>
      </c>
      <c r="L20" s="67">
        <v>501</v>
      </c>
      <c r="M20" s="67">
        <v>565</v>
      </c>
      <c r="N20" s="67">
        <v>849</v>
      </c>
      <c r="O20" s="67">
        <v>697</v>
      </c>
      <c r="P20" s="67">
        <v>725</v>
      </c>
      <c r="Q20" s="43">
        <v>609</v>
      </c>
      <c r="R20" s="43">
        <v>505</v>
      </c>
      <c r="S20" s="43">
        <v>689</v>
      </c>
      <c r="T20" s="43">
        <v>851</v>
      </c>
      <c r="U20" s="43">
        <v>684</v>
      </c>
      <c r="V20" s="43">
        <v>862</v>
      </c>
      <c r="W20" s="43">
        <v>1053</v>
      </c>
      <c r="X20" s="43">
        <v>1057</v>
      </c>
      <c r="Y20" s="43">
        <v>523</v>
      </c>
      <c r="Z20" s="43">
        <v>688</v>
      </c>
      <c r="AA20" s="43">
        <v>651</v>
      </c>
      <c r="AB20" s="43">
        <v>1774</v>
      </c>
      <c r="AC20" s="43">
        <v>1742</v>
      </c>
      <c r="AD20" s="43">
        <v>41</v>
      </c>
      <c r="AE20" s="168"/>
    </row>
    <row r="21" spans="1:43" s="45" customFormat="1" ht="8.1" customHeight="1">
      <c r="A21" s="46"/>
      <c r="B21" s="47"/>
      <c r="C21" s="48"/>
      <c r="D21" s="49"/>
      <c r="E21" s="48"/>
      <c r="F21" s="50"/>
      <c r="G21" s="51"/>
      <c r="H21" s="52"/>
      <c r="I21" s="53"/>
      <c r="J21" s="53"/>
      <c r="K21" s="53"/>
      <c r="L21" s="53"/>
      <c r="M21" s="53"/>
      <c r="N21" s="53"/>
      <c r="O21" s="53"/>
      <c r="P21" s="53"/>
      <c r="Q21" s="53"/>
      <c r="R21" s="53"/>
      <c r="S21" s="53"/>
      <c r="T21" s="53"/>
      <c r="U21" s="53"/>
      <c r="V21" s="53"/>
      <c r="W21" s="53"/>
      <c r="X21" s="53"/>
      <c r="Y21" s="53"/>
      <c r="Z21" s="53"/>
      <c r="AA21" s="53"/>
      <c r="AB21" s="53"/>
      <c r="AC21" s="53"/>
      <c r="AD21" s="53"/>
      <c r="AE21" s="54"/>
      <c r="AF21" s="44"/>
      <c r="AG21" s="44"/>
      <c r="AH21" s="44"/>
      <c r="AI21" s="44"/>
      <c r="AJ21" s="44"/>
      <c r="AK21" s="44"/>
      <c r="AL21" s="44"/>
      <c r="AM21" s="44"/>
      <c r="AN21" s="44"/>
      <c r="AO21" s="44"/>
      <c r="AP21" s="44"/>
      <c r="AQ21" s="44"/>
    </row>
    <row r="22" spans="1:43" s="3" customFormat="1" ht="50.1" customHeight="1">
      <c r="A22" s="167">
        <f>'PANEL DE CONTROL DISTRITAL'!A21</f>
        <v>5</v>
      </c>
      <c r="B22" s="169" t="str">
        <f>'PANEL DE CONTROL DISTRITAL'!B21</f>
        <v>CONCILIACIÓN</v>
      </c>
      <c r="C22" s="166" t="str">
        <f>'PANEL DE CONTROL DISTRITAL'!C21</f>
        <v>Responsable de Módulo</v>
      </c>
      <c r="D22" s="170" t="str">
        <f>'PANEL DE CONTROL DISTRITAL'!D21</f>
        <v xml:space="preserve">Credenciales disponibles para entrega = </v>
      </c>
      <c r="E22" s="166" t="str">
        <f>'PANEL DE CONTROL DISTRITAL'!E21</f>
        <v>(Credenciales en resguardo / Credenciales totales en SIIRFE disponibles para entrega) x 100</v>
      </c>
      <c r="F22" s="171" t="str">
        <f>'PANEL DE CONTROL DISTRITAL'!F21</f>
        <v>Semanal (remesa)</v>
      </c>
      <c r="G22" s="172">
        <f>'PANEL DE CONTROL DISTRITAL'!G21</f>
        <v>1</v>
      </c>
      <c r="H22" s="25" t="str">
        <f>'PANEL DE CONTROL DISTRITAL'!H21</f>
        <v>Credenciales en resguardo</v>
      </c>
      <c r="I22" s="64">
        <v>1.532</v>
      </c>
      <c r="J22" s="65">
        <v>1.532</v>
      </c>
      <c r="K22" s="65">
        <v>1.6180000000000001</v>
      </c>
      <c r="L22" s="65">
        <v>1.3560000000000001</v>
      </c>
      <c r="M22" s="65">
        <v>1.5469999999999999</v>
      </c>
      <c r="N22" s="65">
        <v>1.7969999999999999</v>
      </c>
      <c r="O22" s="65">
        <v>1.5389999999999999</v>
      </c>
      <c r="P22" s="65">
        <v>1.593</v>
      </c>
      <c r="Q22" s="23">
        <v>1446</v>
      </c>
      <c r="R22" s="23">
        <v>1391</v>
      </c>
      <c r="S22" s="23">
        <v>1392</v>
      </c>
      <c r="T22" s="23">
        <v>1743</v>
      </c>
      <c r="U22" s="23">
        <v>1463</v>
      </c>
      <c r="V22" s="23">
        <v>1555</v>
      </c>
      <c r="W22" s="23">
        <v>1694</v>
      </c>
      <c r="X22" s="23">
        <v>1797</v>
      </c>
      <c r="Y22" s="23">
        <v>1387</v>
      </c>
      <c r="Z22" s="23">
        <v>1192</v>
      </c>
      <c r="AA22" s="23">
        <v>1075</v>
      </c>
      <c r="AB22" s="23">
        <v>1692</v>
      </c>
      <c r="AC22" s="23">
        <v>1988</v>
      </c>
      <c r="AD22" s="23">
        <v>2011</v>
      </c>
      <c r="AE22" s="168">
        <f>IFERROR(SUM(I22:AD22)/SUM(I23:AD23),0)</f>
        <v>1</v>
      </c>
    </row>
    <row r="23" spans="1:43" s="3" customFormat="1" ht="50.1" customHeight="1">
      <c r="A23" s="167"/>
      <c r="B23" s="169"/>
      <c r="C23" s="166"/>
      <c r="D23" s="170"/>
      <c r="E23" s="166"/>
      <c r="F23" s="171"/>
      <c r="G23" s="172"/>
      <c r="H23" s="25" t="str">
        <f>'PANEL DE CONTROL DISTRITAL'!H22</f>
        <v>Credenciales totales en SIIRFE disponibles para entrega</v>
      </c>
      <c r="I23" s="66">
        <v>1.532</v>
      </c>
      <c r="J23" s="67">
        <v>1.532</v>
      </c>
      <c r="K23" s="67">
        <v>1.6180000000000001</v>
      </c>
      <c r="L23" s="67">
        <v>1.3560000000000001</v>
      </c>
      <c r="M23" s="67">
        <v>1.5469999999999999</v>
      </c>
      <c r="N23" s="67">
        <v>1.7969999999999999</v>
      </c>
      <c r="O23" s="67">
        <v>1.5389999999999999</v>
      </c>
      <c r="P23" s="67">
        <v>1.593</v>
      </c>
      <c r="Q23" s="43">
        <v>1446</v>
      </c>
      <c r="R23" s="43">
        <v>1391</v>
      </c>
      <c r="S23" s="43">
        <v>1392</v>
      </c>
      <c r="T23" s="43">
        <v>1743</v>
      </c>
      <c r="U23" s="43">
        <v>1463</v>
      </c>
      <c r="V23" s="43">
        <v>1555</v>
      </c>
      <c r="W23" s="43">
        <v>1694</v>
      </c>
      <c r="X23" s="43">
        <v>1797</v>
      </c>
      <c r="Y23" s="43">
        <v>1387</v>
      </c>
      <c r="Z23" s="43">
        <v>1192</v>
      </c>
      <c r="AA23" s="43">
        <v>1075</v>
      </c>
      <c r="AB23" s="43">
        <v>1692</v>
      </c>
      <c r="AC23" s="43">
        <v>1988</v>
      </c>
      <c r="AD23" s="43">
        <v>2011</v>
      </c>
      <c r="AE23" s="168"/>
    </row>
    <row r="24" spans="1:43" s="4" customFormat="1" ht="7.5" customHeight="1">
      <c r="A24" s="167">
        <v>6</v>
      </c>
      <c r="B24" s="167"/>
      <c r="C24" s="167"/>
      <c r="D24" s="167"/>
      <c r="E24" s="167"/>
      <c r="F24" s="167"/>
      <c r="G24" s="167"/>
      <c r="H24" s="167"/>
      <c r="I24" s="167"/>
      <c r="J24" s="167"/>
      <c r="K24" s="167"/>
      <c r="L24" s="167"/>
      <c r="M24" s="167"/>
      <c r="N24" s="167"/>
      <c r="O24" s="167"/>
      <c r="P24" s="167"/>
      <c r="Q24" s="167"/>
      <c r="R24" s="167"/>
      <c r="S24" s="167"/>
      <c r="T24" s="167"/>
      <c r="U24" s="167"/>
      <c r="V24" s="167"/>
      <c r="W24" s="167"/>
      <c r="X24" s="167"/>
      <c r="Y24" s="167"/>
      <c r="Z24" s="167"/>
      <c r="AA24" s="167"/>
      <c r="AB24" s="167"/>
      <c r="AC24" s="167"/>
      <c r="AD24" s="167"/>
      <c r="AE24" s="167"/>
    </row>
    <row r="25" spans="1:43" ht="50.1" customHeight="1">
      <c r="A25" s="167">
        <f>'PANEL DE CONTROL DISTRITAL'!A24</f>
        <v>6</v>
      </c>
      <c r="B25" s="169" t="str">
        <f>'PANEL DE CONTROL DISTRITAL'!B24</f>
        <v>ENTREGA</v>
      </c>
      <c r="C25" s="166" t="str">
        <f>'PANEL DE CONTROL DISTRITAL'!C24</f>
        <v>Operador de Equipo Tecnológico</v>
      </c>
      <c r="D25" s="170" t="str">
        <f>'PANEL DE CONTROL DISTRITAL'!D24</f>
        <v xml:space="preserve">Efectividad de entrega de CPV en MAC = </v>
      </c>
      <c r="E25" s="166" t="str">
        <f>'PANEL DE CONTROL DISTRITAL'!E24</f>
        <v>(Total de credenciales entregadas / Total de credenciales solicitadas) x 100</v>
      </c>
      <c r="F25" s="171" t="str">
        <f>'PANEL DE CONTROL DISTRITAL'!F24</f>
        <v>Semanal (remesa)</v>
      </c>
      <c r="G25" s="172">
        <f>'PANEL DE CONTROL DISTRITAL'!G24</f>
        <v>0.9</v>
      </c>
      <c r="H25" s="25" t="str">
        <f>'PANEL DE CONTROL DISTRITAL'!H24</f>
        <v xml:space="preserve">Total de credenciales entregadas </v>
      </c>
      <c r="I25" s="64">
        <v>153</v>
      </c>
      <c r="J25" s="65">
        <v>681</v>
      </c>
      <c r="K25" s="65">
        <v>598</v>
      </c>
      <c r="L25" s="65">
        <v>712</v>
      </c>
      <c r="M25" s="65">
        <v>585</v>
      </c>
      <c r="N25" s="65">
        <v>619</v>
      </c>
      <c r="O25" s="65">
        <v>725</v>
      </c>
      <c r="P25" s="65">
        <v>699</v>
      </c>
      <c r="Q25" s="23">
        <v>730</v>
      </c>
      <c r="R25" s="23">
        <v>513</v>
      </c>
      <c r="S25" s="23">
        <v>679</v>
      </c>
      <c r="T25" s="23">
        <v>675</v>
      </c>
      <c r="U25" s="23">
        <v>787</v>
      </c>
      <c r="V25" s="23">
        <v>770</v>
      </c>
      <c r="W25" s="23">
        <v>901</v>
      </c>
      <c r="X25" s="23">
        <v>954</v>
      </c>
      <c r="Y25" s="23">
        <v>933</v>
      </c>
      <c r="Z25" s="23">
        <v>883</v>
      </c>
      <c r="AA25" s="23">
        <v>768</v>
      </c>
      <c r="AB25" s="23">
        <v>1157</v>
      </c>
      <c r="AC25" s="23">
        <v>1432</v>
      </c>
      <c r="AD25" s="23">
        <v>18</v>
      </c>
      <c r="AE25" s="168">
        <f>IFERROR(SUM(I25:AD25)/SUM(I26:AD26),0)</f>
        <v>0.99962448366503942</v>
      </c>
    </row>
    <row r="26" spans="1:43" ht="50.1" customHeight="1">
      <c r="A26" s="167"/>
      <c r="B26" s="169"/>
      <c r="C26" s="166"/>
      <c r="D26" s="170"/>
      <c r="E26" s="166"/>
      <c r="F26" s="171"/>
      <c r="G26" s="172"/>
      <c r="H26" s="25" t="str">
        <f>'PANEL DE CONTROL DISTRITAL'!H25</f>
        <v xml:space="preserve"> Total de credenciales solicitadas</v>
      </c>
      <c r="I26" s="66">
        <v>153</v>
      </c>
      <c r="J26" s="67">
        <v>681</v>
      </c>
      <c r="K26" s="67">
        <v>598</v>
      </c>
      <c r="L26" s="67">
        <v>712</v>
      </c>
      <c r="M26" s="67">
        <v>585</v>
      </c>
      <c r="N26" s="67">
        <v>619</v>
      </c>
      <c r="O26" s="67">
        <v>725</v>
      </c>
      <c r="P26" s="67">
        <v>699</v>
      </c>
      <c r="Q26" s="43">
        <v>731</v>
      </c>
      <c r="R26" s="43">
        <v>514</v>
      </c>
      <c r="S26" s="43">
        <v>679</v>
      </c>
      <c r="T26" s="43">
        <v>676</v>
      </c>
      <c r="U26" s="43">
        <v>789</v>
      </c>
      <c r="V26" s="43">
        <v>770</v>
      </c>
      <c r="W26" s="43">
        <v>901</v>
      </c>
      <c r="X26" s="43">
        <v>955</v>
      </c>
      <c r="Y26" s="43">
        <v>933</v>
      </c>
      <c r="Z26" s="43">
        <v>883</v>
      </c>
      <c r="AA26" s="43">
        <v>768</v>
      </c>
      <c r="AB26" s="43">
        <v>1157</v>
      </c>
      <c r="AC26" s="43">
        <v>1432</v>
      </c>
      <c r="AD26" s="43">
        <v>18</v>
      </c>
      <c r="AE26" s="168"/>
    </row>
    <row r="27" spans="1:43" ht="15.75" customHeight="1">
      <c r="B27" s="1" t="s">
        <v>116</v>
      </c>
      <c r="H27" s="55"/>
      <c r="I27" s="56"/>
      <c r="J27" s="56"/>
      <c r="K27" s="56"/>
      <c r="L27" s="56"/>
      <c r="M27" s="56"/>
      <c r="N27" s="56"/>
      <c r="O27" s="56"/>
      <c r="P27" s="56"/>
      <c r="Q27" s="56"/>
      <c r="R27" s="56"/>
      <c r="S27" s="56"/>
      <c r="T27" s="56"/>
      <c r="U27" s="56"/>
      <c r="V27" s="56"/>
      <c r="W27" s="56"/>
      <c r="X27" s="56"/>
      <c r="Y27" s="56"/>
      <c r="Z27" s="56"/>
      <c r="AA27" s="56"/>
      <c r="AB27" s="56"/>
      <c r="AC27" s="56"/>
      <c r="AD27" s="56"/>
      <c r="AE27" s="12"/>
    </row>
    <row r="28" spans="1:43" ht="15.75" customHeight="1">
      <c r="H28" s="57"/>
    </row>
    <row r="29" spans="1:43" ht="15.75" customHeight="1">
      <c r="H29" s="57"/>
      <c r="I29" s="179" t="s">
        <v>117</v>
      </c>
      <c r="J29" s="179"/>
      <c r="K29" s="179"/>
      <c r="L29" s="179"/>
    </row>
    <row r="30" spans="1:43" ht="15.75" customHeight="1">
      <c r="H30" s="57"/>
      <c r="I30" s="26"/>
      <c r="J30" s="27" t="s">
        <v>118</v>
      </c>
      <c r="K30" s="27"/>
      <c r="L30" s="27"/>
    </row>
    <row r="31" spans="1:43" ht="39" customHeight="1">
      <c r="H31" s="57"/>
      <c r="I31" s="28"/>
      <c r="J31" s="27" t="s">
        <v>119</v>
      </c>
      <c r="K31" s="27"/>
      <c r="L31" s="27"/>
    </row>
    <row r="32" spans="1:43" ht="30" customHeight="1">
      <c r="H32" s="57"/>
      <c r="I32" s="29"/>
      <c r="J32" s="27" t="s">
        <v>120</v>
      </c>
      <c r="K32" s="27"/>
      <c r="L32" s="27"/>
    </row>
    <row r="33" spans="2:13" ht="30" customHeight="1">
      <c r="H33" s="57"/>
      <c r="I33" s="27"/>
      <c r="J33" s="27"/>
      <c r="K33" s="27"/>
      <c r="L33" s="27"/>
    </row>
    <row r="34" spans="2:13" ht="30" customHeight="1">
      <c r="B34" s="180" t="s">
        <v>121</v>
      </c>
      <c r="C34" s="180"/>
      <c r="D34" s="180"/>
      <c r="E34" s="180"/>
      <c r="F34" s="180"/>
      <c r="G34" s="180"/>
      <c r="H34" s="180"/>
      <c r="I34" s="180"/>
      <c r="J34" s="180"/>
      <c r="K34" s="180"/>
      <c r="L34" s="180"/>
      <c r="M34" s="181"/>
    </row>
    <row r="35" spans="2:13" ht="30" customHeight="1">
      <c r="B35" s="182" t="s">
        <v>122</v>
      </c>
      <c r="C35" s="182"/>
      <c r="D35" s="182"/>
      <c r="E35" s="182"/>
      <c r="F35" s="182"/>
      <c r="G35" s="183"/>
      <c r="H35" s="184" t="s">
        <v>123</v>
      </c>
      <c r="I35" s="182"/>
      <c r="J35" s="182"/>
      <c r="K35" s="182"/>
      <c r="L35" s="182"/>
      <c r="M35" s="183"/>
    </row>
    <row r="36" spans="2:13" ht="30" customHeight="1">
      <c r="B36" s="173"/>
      <c r="C36" s="174"/>
      <c r="D36" s="174"/>
      <c r="E36" s="174"/>
      <c r="F36" s="174"/>
      <c r="G36" s="175"/>
      <c r="H36" s="173"/>
      <c r="I36" s="174"/>
      <c r="J36" s="174"/>
      <c r="K36" s="174"/>
      <c r="L36" s="174"/>
      <c r="M36" s="175"/>
    </row>
    <row r="37" spans="2:13" ht="30" customHeight="1">
      <c r="B37" s="176"/>
      <c r="C37" s="177"/>
      <c r="D37" s="177"/>
      <c r="E37" s="177"/>
      <c r="F37" s="177"/>
      <c r="G37" s="178"/>
      <c r="H37" s="176"/>
      <c r="I37" s="177"/>
      <c r="J37" s="177"/>
      <c r="K37" s="177"/>
      <c r="L37" s="177"/>
      <c r="M37" s="178"/>
    </row>
    <row r="38" spans="2:13" ht="35.1" customHeight="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1">
    <mergeCell ref="AE25:AE26"/>
    <mergeCell ref="I29:L29"/>
    <mergeCell ref="B34:M34"/>
    <mergeCell ref="B35:G35"/>
    <mergeCell ref="H35:M35"/>
    <mergeCell ref="B36:G37"/>
    <mergeCell ref="H36:M37"/>
    <mergeCell ref="G22:G23"/>
    <mergeCell ref="AE22:AE23"/>
    <mergeCell ref="A24:AE24"/>
    <mergeCell ref="A25:A26"/>
    <mergeCell ref="B25:B26"/>
    <mergeCell ref="C25:C26"/>
    <mergeCell ref="D25:D26"/>
    <mergeCell ref="E25:E26"/>
    <mergeCell ref="F25:F26"/>
    <mergeCell ref="G25:G26"/>
    <mergeCell ref="A22:A23"/>
    <mergeCell ref="B22:B23"/>
    <mergeCell ref="C22:C23"/>
    <mergeCell ref="D22:D23"/>
    <mergeCell ref="E22:E23"/>
    <mergeCell ref="F22:F23"/>
    <mergeCell ref="A18:AE18"/>
    <mergeCell ref="A19:A20"/>
    <mergeCell ref="B19:B20"/>
    <mergeCell ref="C19:C20"/>
    <mergeCell ref="D19:D20"/>
    <mergeCell ref="E19:E20"/>
    <mergeCell ref="F19:F20"/>
    <mergeCell ref="G19:G20"/>
    <mergeCell ref="AE19:AE20"/>
    <mergeCell ref="A15:AE15"/>
    <mergeCell ref="A16:A17"/>
    <mergeCell ref="B16:B17"/>
    <mergeCell ref="C16:C17"/>
    <mergeCell ref="D16:D17"/>
    <mergeCell ref="E16:E17"/>
    <mergeCell ref="F16:F17"/>
    <mergeCell ref="G16:G17"/>
    <mergeCell ref="AE16:AE17"/>
    <mergeCell ref="A10:A11"/>
    <mergeCell ref="B10:B11"/>
    <mergeCell ref="C10:C11"/>
    <mergeCell ref="D10:D11"/>
    <mergeCell ref="E10:E11"/>
    <mergeCell ref="A12:AE12"/>
    <mergeCell ref="A13:A14"/>
    <mergeCell ref="B13:B14"/>
    <mergeCell ref="C13:C14"/>
    <mergeCell ref="D13:D14"/>
    <mergeCell ref="E13:E14"/>
    <mergeCell ref="F13:F14"/>
    <mergeCell ref="G13:G14"/>
    <mergeCell ref="AE13:AE14"/>
    <mergeCell ref="AE10:AE11"/>
    <mergeCell ref="F10:F11"/>
    <mergeCell ref="AE6:AE9"/>
    <mergeCell ref="B7:D7"/>
    <mergeCell ref="A1:AE1"/>
    <mergeCell ref="F2:G2"/>
    <mergeCell ref="A4:AE4"/>
    <mergeCell ref="A5:AE5"/>
    <mergeCell ref="E7:H7"/>
    <mergeCell ref="I7:X7"/>
    <mergeCell ref="B8:X8"/>
    <mergeCell ref="A6:A9"/>
    <mergeCell ref="B6:H6"/>
    <mergeCell ref="I6:X6"/>
    <mergeCell ref="X2:AE2"/>
    <mergeCell ref="G10:G11"/>
  </mergeCells>
  <conditionalFormatting sqref="I21:AD21">
    <cfRule type="colorScale" priority="667">
      <colorScale>
        <cfvo type="min"/>
        <cfvo type="percentile" val="50"/>
        <cfvo type="max"/>
        <color rgb="FFE98BD7"/>
        <color rgb="FFD5007F"/>
        <color rgb="FF950054"/>
      </colorScale>
    </cfRule>
  </conditionalFormatting>
  <conditionalFormatting sqref="AE10">
    <cfRule type="cellIs" dxfId="799" priority="15" operator="greaterThan">
      <formula>95%</formula>
    </cfRule>
    <cfRule type="cellIs" dxfId="798" priority="16" operator="greaterThanOrEqual">
      <formula>90%</formula>
    </cfRule>
    <cfRule type="cellIs" dxfId="797" priority="17" operator="lessThan">
      <formula>89.99%</formula>
    </cfRule>
  </conditionalFormatting>
  <conditionalFormatting sqref="AE13">
    <cfRule type="cellIs" dxfId="796" priority="12" operator="greaterThan">
      <formula>95%</formula>
    </cfRule>
    <cfRule type="cellIs" dxfId="795" priority="13" operator="greaterThanOrEqual">
      <formula>90%</formula>
    </cfRule>
    <cfRule type="cellIs" dxfId="794" priority="14" operator="lessThan">
      <formula>89.99%</formula>
    </cfRule>
  </conditionalFormatting>
  <conditionalFormatting sqref="AE16">
    <cfRule type="cellIs" dxfId="793" priority="9" operator="greaterThan">
      <formula>95%</formula>
    </cfRule>
    <cfRule type="cellIs" dxfId="792" priority="10" operator="greaterThanOrEqual">
      <formula>90%</formula>
    </cfRule>
    <cfRule type="cellIs" dxfId="791" priority="11" operator="lessThan">
      <formula>89.99%</formula>
    </cfRule>
  </conditionalFormatting>
  <conditionalFormatting sqref="AE19">
    <cfRule type="cellIs" dxfId="790" priority="6" operator="greaterThan">
      <formula>95%</formula>
    </cfRule>
    <cfRule type="cellIs" dxfId="789" priority="7" operator="greaterThanOrEqual">
      <formula>90%</formula>
    </cfRule>
    <cfRule type="cellIs" dxfId="788" priority="8" operator="lessThan">
      <formula>89.99%</formula>
    </cfRule>
  </conditionalFormatting>
  <conditionalFormatting sqref="AE22">
    <cfRule type="cellIs" dxfId="787" priority="1" operator="greaterThanOrEqual">
      <formula>100%</formula>
    </cfRule>
    <cfRule type="cellIs" dxfId="786" priority="2" operator="lessThan">
      <formula>99.99%</formula>
    </cfRule>
  </conditionalFormatting>
  <conditionalFormatting sqref="AE25">
    <cfRule type="cellIs" dxfId="785" priority="3" operator="greaterThan">
      <formula>95%</formula>
    </cfRule>
    <cfRule type="cellIs" dxfId="784" priority="4" operator="greaterThanOrEqual">
      <formula>90%</formula>
    </cfRule>
    <cfRule type="cellIs" dxfId="783" priority="5" operator="lessThan">
      <formula>89.99%</formula>
    </cfRule>
  </conditionalFormatting>
  <dataValidations disablePrompts="1" count="1">
    <dataValidation showDropDown="1" showInputMessage="1" showErrorMessage="1" sqref="C21 G19:G23 G10:G11 G16:G17 G13:G14 G25:G26" xr:uid="{5CBBF44E-9905-4B88-A98D-66C02C0890B4}"/>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4A1BFC-9142-44A5-8CB0-4CF99AF103F5}">
  <sheetPr>
    <tabColor theme="5"/>
  </sheetPr>
  <dimension ref="A1:AQ48"/>
  <sheetViews>
    <sheetView showGridLines="0" topLeftCell="S21" zoomScale="85" zoomScaleNormal="85" workbookViewId="0">
      <selection activeCell="AE10" sqref="AE10:AE11"/>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0" width="10.7109375" style="1" customWidth="1"/>
    <col min="31" max="31" width="22.7109375" style="1" customWidth="1"/>
    <col min="32" max="16384" width="11.42578125" style="1"/>
  </cols>
  <sheetData>
    <row r="1" spans="1:43" ht="40.5" customHeight="1">
      <c r="A1" s="148" t="str">
        <f>'PANEL DE CONTROL DISTRITAL'!A1:Q1</f>
        <v>INSTITUTO NACIONAL ELECTORAL
SISTEMA DE GESTIÓN DE LA CALIDAD
ESTADO DE MÉXICO</v>
      </c>
      <c r="B1" s="148"/>
      <c r="C1" s="148"/>
      <c r="D1" s="148"/>
      <c r="E1" s="148"/>
      <c r="F1" s="148"/>
      <c r="G1" s="148"/>
      <c r="H1" s="148"/>
      <c r="I1" s="148"/>
      <c r="J1" s="148"/>
      <c r="K1" s="148"/>
      <c r="L1" s="148"/>
      <c r="M1" s="148"/>
      <c r="N1" s="148"/>
      <c r="O1" s="148"/>
      <c r="P1" s="148"/>
      <c r="Q1" s="148"/>
      <c r="R1" s="148"/>
      <c r="S1" s="148"/>
      <c r="T1" s="148"/>
      <c r="U1" s="148"/>
      <c r="V1" s="148"/>
      <c r="W1" s="148"/>
      <c r="X1" s="148"/>
      <c r="Y1" s="148"/>
      <c r="Z1" s="148"/>
      <c r="AA1" s="148"/>
      <c r="AB1" s="148"/>
      <c r="AC1" s="148"/>
      <c r="AD1" s="148"/>
      <c r="AE1" s="148"/>
    </row>
    <row r="2" spans="1:43" ht="33.75" customHeight="1">
      <c r="A2" s="11"/>
      <c r="B2" s="11"/>
      <c r="C2" s="11"/>
      <c r="D2" s="9" t="s">
        <v>89</v>
      </c>
      <c r="E2" s="9">
        <v>17</v>
      </c>
      <c r="F2" s="149" t="s">
        <v>90</v>
      </c>
      <c r="G2" s="149"/>
      <c r="H2" s="20">
        <v>151751</v>
      </c>
      <c r="I2" s="19"/>
      <c r="J2" s="19"/>
      <c r="K2" s="19"/>
      <c r="L2" s="19"/>
      <c r="M2" s="19"/>
      <c r="N2" s="19"/>
      <c r="O2" s="19"/>
      <c r="P2" s="19"/>
      <c r="Q2" s="19"/>
      <c r="R2" s="19"/>
      <c r="S2" s="19"/>
      <c r="T2" s="19"/>
      <c r="U2" s="19"/>
      <c r="V2" s="19"/>
      <c r="W2" s="58"/>
      <c r="X2" s="150" t="str">
        <f>'PANEL DE CONTROL DISTRITAL'!M2</f>
        <v>Fecha de corte: 22/01/2024</v>
      </c>
      <c r="Y2" s="150"/>
      <c r="Z2" s="150"/>
      <c r="AA2" s="150"/>
      <c r="AB2" s="150"/>
      <c r="AC2" s="150"/>
      <c r="AD2" s="150"/>
      <c r="AE2" s="150"/>
      <c r="AF2" s="15"/>
    </row>
    <row r="3" spans="1:43" ht="11.25" customHeight="1">
      <c r="A3" s="11"/>
      <c r="B3" s="6"/>
      <c r="C3" s="6"/>
      <c r="D3" s="6"/>
      <c r="E3" s="6"/>
      <c r="F3" s="6"/>
      <c r="G3" s="6"/>
      <c r="H3" s="6"/>
      <c r="I3" s="6"/>
      <c r="J3" s="6"/>
      <c r="K3" s="6"/>
      <c r="L3" s="6"/>
      <c r="M3" s="6"/>
      <c r="N3" s="6"/>
      <c r="O3" s="6"/>
      <c r="P3" s="6"/>
      <c r="Q3" s="6"/>
      <c r="R3" s="6"/>
      <c r="S3" s="6"/>
      <c r="T3" s="6"/>
      <c r="U3" s="6"/>
      <c r="V3" s="6"/>
      <c r="W3" s="6"/>
      <c r="X3" s="6"/>
      <c r="Y3" s="6"/>
      <c r="Z3" s="6"/>
      <c r="AA3" s="6"/>
      <c r="AB3" s="6"/>
      <c r="AC3" s="6"/>
      <c r="AD3" s="6"/>
    </row>
    <row r="4" spans="1:43" ht="30" customHeight="1">
      <c r="A4" s="154" t="s">
        <v>91</v>
      </c>
      <c r="B4" s="155"/>
      <c r="C4" s="155"/>
      <c r="D4" s="155"/>
      <c r="E4" s="155"/>
      <c r="F4" s="155"/>
      <c r="G4" s="155"/>
      <c r="H4" s="155"/>
      <c r="I4" s="155"/>
      <c r="J4" s="155"/>
      <c r="K4" s="155"/>
      <c r="L4" s="155"/>
      <c r="M4" s="155"/>
      <c r="N4" s="155"/>
      <c r="O4" s="155"/>
      <c r="P4" s="155"/>
      <c r="Q4" s="155"/>
      <c r="R4" s="155"/>
      <c r="S4" s="155"/>
      <c r="T4" s="155"/>
      <c r="U4" s="155"/>
      <c r="V4" s="155"/>
      <c r="W4" s="155"/>
      <c r="X4" s="155"/>
      <c r="Y4" s="155"/>
      <c r="Z4" s="155"/>
      <c r="AA4" s="155"/>
      <c r="AB4" s="155"/>
      <c r="AC4" s="155"/>
      <c r="AD4" s="155"/>
      <c r="AE4" s="156"/>
      <c r="AG4" s="18"/>
    </row>
    <row r="5" spans="1:43" ht="5.25" customHeight="1">
      <c r="A5" s="157"/>
      <c r="B5" s="158"/>
      <c r="C5" s="158"/>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9"/>
    </row>
    <row r="6" spans="1:43" ht="18" customHeight="1">
      <c r="A6" s="151" t="str">
        <f>'PANEL DE CONTROL DISTRITAL'!A6</f>
        <v>Número</v>
      </c>
      <c r="B6" s="152" t="str">
        <f>'PANEL DE CONTROL DISTRITAL'!B6</f>
        <v xml:space="preserve">PROCESOS SUSTANTIVOS E INDICADORES </v>
      </c>
      <c r="C6" s="152"/>
      <c r="D6" s="152"/>
      <c r="E6" s="152"/>
      <c r="F6" s="152"/>
      <c r="G6" s="152"/>
      <c r="H6" s="152"/>
      <c r="I6" s="160" t="s">
        <v>92</v>
      </c>
      <c r="J6" s="161"/>
      <c r="K6" s="161"/>
      <c r="L6" s="161"/>
      <c r="M6" s="161"/>
      <c r="N6" s="161"/>
      <c r="O6" s="161"/>
      <c r="P6" s="161"/>
      <c r="Q6" s="161"/>
      <c r="R6" s="161"/>
      <c r="S6" s="161"/>
      <c r="T6" s="161"/>
      <c r="U6" s="161"/>
      <c r="V6" s="161"/>
      <c r="W6" s="161"/>
      <c r="X6" s="161"/>
      <c r="Y6" s="85"/>
      <c r="Z6" s="85"/>
      <c r="AA6" s="85"/>
      <c r="AB6" s="85"/>
      <c r="AC6" s="88"/>
      <c r="AD6" s="88"/>
      <c r="AE6" s="187" t="s">
        <v>93</v>
      </c>
    </row>
    <row r="7" spans="1:43" ht="17.25" customHeight="1">
      <c r="A7" s="151"/>
      <c r="B7" s="152" t="str">
        <f>'PANEL DE CONTROL DISTRITAL'!B7</f>
        <v>DESCRIPCIÓN</v>
      </c>
      <c r="C7" s="152"/>
      <c r="D7" s="152"/>
      <c r="E7" s="152" t="str">
        <f>'PANEL DE CONTROL DISTRITAL'!E7</f>
        <v>MEDICIÓN</v>
      </c>
      <c r="F7" s="152"/>
      <c r="G7" s="152"/>
      <c r="H7" s="152"/>
      <c r="I7" s="162" t="str">
        <f>'PANEL DE CONTROL DISTRITAL'!A5</f>
        <v>CAMPAÑA ANUAL INTENSA 2023</v>
      </c>
      <c r="J7" s="163"/>
      <c r="K7" s="163"/>
      <c r="L7" s="163"/>
      <c r="M7" s="163"/>
      <c r="N7" s="163"/>
      <c r="O7" s="163"/>
      <c r="P7" s="163"/>
      <c r="Q7" s="163"/>
      <c r="R7" s="163"/>
      <c r="S7" s="163"/>
      <c r="T7" s="163"/>
      <c r="U7" s="163"/>
      <c r="V7" s="163"/>
      <c r="W7" s="163"/>
      <c r="X7" s="163"/>
      <c r="Y7" s="86"/>
      <c r="Z7" s="86"/>
      <c r="AA7" s="86"/>
      <c r="AB7" s="86"/>
      <c r="AC7" s="89"/>
      <c r="AD7" s="89"/>
      <c r="AE7" s="188"/>
    </row>
    <row r="8" spans="1:43" ht="5.25" customHeight="1">
      <c r="A8" s="151"/>
      <c r="B8" s="164"/>
      <c r="C8" s="165"/>
      <c r="D8" s="165"/>
      <c r="E8" s="165"/>
      <c r="F8" s="165"/>
      <c r="G8" s="165"/>
      <c r="H8" s="165"/>
      <c r="I8" s="165"/>
      <c r="J8" s="165"/>
      <c r="K8" s="165"/>
      <c r="L8" s="165"/>
      <c r="M8" s="165"/>
      <c r="N8" s="165"/>
      <c r="O8" s="165"/>
      <c r="P8" s="165"/>
      <c r="Q8" s="165"/>
      <c r="R8" s="165"/>
      <c r="S8" s="165"/>
      <c r="T8" s="165"/>
      <c r="U8" s="165"/>
      <c r="V8" s="165"/>
      <c r="W8" s="165"/>
      <c r="X8" s="165"/>
      <c r="Y8" s="87"/>
      <c r="Z8" s="87"/>
      <c r="AA8" s="87"/>
      <c r="AB8" s="87"/>
      <c r="AC8" s="90"/>
      <c r="AD8" s="90"/>
      <c r="AE8" s="188"/>
    </row>
    <row r="9" spans="1:43" s="2" customFormat="1" ht="29.25" customHeight="1" thickTop="1" thickBot="1">
      <c r="A9" s="151"/>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42" t="str">
        <f>'PANEL DE CONTROL DISTRITAL'!H8</f>
        <v>Nominativo</v>
      </c>
      <c r="I9" s="31" t="str">
        <f>'150151'!I9</f>
        <v>2023-37</v>
      </c>
      <c r="J9" s="31" t="str">
        <f>'150151'!J9</f>
        <v>2023-38</v>
      </c>
      <c r="K9" s="31" t="str">
        <f>'150151'!K9</f>
        <v>2023-39</v>
      </c>
      <c r="L9" s="31" t="str">
        <f>'150151'!L9</f>
        <v>2023-40</v>
      </c>
      <c r="M9" s="31" t="str">
        <f>'150151'!M9</f>
        <v>2023-41</v>
      </c>
      <c r="N9" s="31" t="str">
        <f>'150151'!N9</f>
        <v>2023-42</v>
      </c>
      <c r="O9" s="31" t="str">
        <f>'150151'!O9</f>
        <v>2023-43</v>
      </c>
      <c r="P9" s="31" t="str">
        <f>'150151'!P9</f>
        <v>2023-44</v>
      </c>
      <c r="Q9" s="31" t="str">
        <f>'150151'!Q9</f>
        <v>2023-45</v>
      </c>
      <c r="R9" s="31" t="str">
        <f>'150151'!R9</f>
        <v>2023-46</v>
      </c>
      <c r="S9" s="31" t="str">
        <f>'150151'!S9</f>
        <v>2023-47</v>
      </c>
      <c r="T9" s="31" t="str">
        <f>'150151'!T9</f>
        <v>2023-48</v>
      </c>
      <c r="U9" s="31" t="str">
        <f>'150151'!U9</f>
        <v>2023-49</v>
      </c>
      <c r="V9" s="31" t="str">
        <f>'150151'!V9</f>
        <v>2023-50</v>
      </c>
      <c r="W9" s="31" t="str">
        <f>'150151'!W9</f>
        <v>2023-51</v>
      </c>
      <c r="X9" s="31" t="str">
        <f>'150151'!X9</f>
        <v>2023-52</v>
      </c>
      <c r="Y9" s="31" t="s">
        <v>110</v>
      </c>
      <c r="Z9" s="31" t="s">
        <v>111</v>
      </c>
      <c r="AA9" s="31" t="s">
        <v>112</v>
      </c>
      <c r="AB9" s="31" t="s">
        <v>113</v>
      </c>
      <c r="AC9" s="31" t="s">
        <v>114</v>
      </c>
      <c r="AD9" s="31" t="s">
        <v>115</v>
      </c>
      <c r="AE9" s="189"/>
    </row>
    <row r="10" spans="1:43" s="2" customFormat="1" ht="50.1" customHeight="1" thickTop="1" thickBot="1">
      <c r="A10" s="167">
        <f>'PANEL DE CONTROL DISTRITAL'!A9</f>
        <v>1</v>
      </c>
      <c r="B10" s="169" t="str">
        <f>'PANEL DE CONTROL DISTRITAL'!B9</f>
        <v>ENTREVISTA</v>
      </c>
      <c r="C10" s="166" t="str">
        <f>'PANEL DE CONTROL DISTRITAL'!C9</f>
        <v xml:space="preserve"> Auxiliar de Atención Ciudadana</v>
      </c>
      <c r="D10" s="170" t="str">
        <f>'PANEL DE CONTROL DISTRITAL'!D9</f>
        <v>Efectividad de la entrevista =</v>
      </c>
      <c r="E10" s="166" t="str">
        <f>'PANEL DE CONTROL DISTRITAL'!E9</f>
        <v>(Número de trámites aplicados / (Número de fichas requisitadas - Notificaciones de improcedencia de trámite)) x 100</v>
      </c>
      <c r="F10" s="171" t="str">
        <f>'PANEL DE CONTROL DISTRITAL'!F9</f>
        <v>Semanal (remesa)</v>
      </c>
      <c r="G10" s="172">
        <f>'PANEL DE CONTROL DISTRITAL'!G9</f>
        <v>0.9</v>
      </c>
      <c r="H10" s="25" t="str">
        <f>'PANEL DE CONTROL DISTRITAL'!H9</f>
        <v>Número de trámites aplicados</v>
      </c>
      <c r="I10" s="23">
        <v>173</v>
      </c>
      <c r="J10" s="23">
        <v>875</v>
      </c>
      <c r="K10" s="23">
        <v>801</v>
      </c>
      <c r="L10" s="23">
        <v>875</v>
      </c>
      <c r="M10" s="23">
        <v>967</v>
      </c>
      <c r="N10" s="23">
        <v>1132</v>
      </c>
      <c r="O10" s="23">
        <v>1091</v>
      </c>
      <c r="P10" s="23">
        <v>1082</v>
      </c>
      <c r="Q10" s="23">
        <v>1066</v>
      </c>
      <c r="R10" s="23">
        <v>678</v>
      </c>
      <c r="S10" s="23">
        <v>1343</v>
      </c>
      <c r="T10" s="23">
        <v>1355</v>
      </c>
      <c r="U10" s="23">
        <v>1328</v>
      </c>
      <c r="V10" s="23">
        <v>1702</v>
      </c>
      <c r="W10" s="23">
        <v>1451</v>
      </c>
      <c r="X10" s="23">
        <v>1421</v>
      </c>
      <c r="Y10" s="23">
        <v>1495</v>
      </c>
      <c r="Z10" s="23">
        <v>1237</v>
      </c>
      <c r="AA10" s="75">
        <v>1727</v>
      </c>
      <c r="AB10" s="75">
        <v>2649</v>
      </c>
      <c r="AC10" s="75">
        <v>3305</v>
      </c>
      <c r="AD10" s="75">
        <v>1121</v>
      </c>
      <c r="AE10" s="185">
        <f>IFERROR(SUM(I10:AD10)/SUM(I11:AD11),0)</f>
        <v>1</v>
      </c>
    </row>
    <row r="11" spans="1:43" s="2" customFormat="1" ht="50.1" customHeight="1" thickTop="1" thickBot="1">
      <c r="A11" s="167"/>
      <c r="B11" s="169"/>
      <c r="C11" s="166"/>
      <c r="D11" s="170"/>
      <c r="E11" s="166"/>
      <c r="F11" s="171"/>
      <c r="G11" s="172"/>
      <c r="H11" s="25" t="str">
        <f>'PANEL DE CONTROL DISTRITAL'!H10</f>
        <v>Número de fichas requisitadas - Notificaciones de improcedencia de trámite</v>
      </c>
      <c r="I11" s="43">
        <v>173</v>
      </c>
      <c r="J11" s="43">
        <v>875</v>
      </c>
      <c r="K11" s="43">
        <v>801</v>
      </c>
      <c r="L11" s="43">
        <v>875</v>
      </c>
      <c r="M11" s="43">
        <v>967</v>
      </c>
      <c r="N11" s="43">
        <v>1132</v>
      </c>
      <c r="O11" s="43">
        <v>1091</v>
      </c>
      <c r="P11" s="43">
        <v>1082</v>
      </c>
      <c r="Q11" s="43">
        <v>1066</v>
      </c>
      <c r="R11" s="43">
        <v>678</v>
      </c>
      <c r="S11" s="43">
        <v>1343</v>
      </c>
      <c r="T11" s="43">
        <v>1355</v>
      </c>
      <c r="U11" s="43">
        <v>1328</v>
      </c>
      <c r="V11" s="43">
        <v>1702</v>
      </c>
      <c r="W11" s="43">
        <v>1451</v>
      </c>
      <c r="X11" s="43">
        <v>1421</v>
      </c>
      <c r="Y11" s="43">
        <v>1495</v>
      </c>
      <c r="Z11" s="43">
        <v>1237</v>
      </c>
      <c r="AA11" s="98">
        <v>1727</v>
      </c>
      <c r="AB11" s="98">
        <v>2649</v>
      </c>
      <c r="AC11" s="98">
        <v>3305</v>
      </c>
      <c r="AD11" s="98">
        <v>1121</v>
      </c>
      <c r="AE11" s="186"/>
    </row>
    <row r="12" spans="1:43" s="45" customFormat="1" ht="8.1" customHeight="1" thickTop="1" thickBot="1">
      <c r="A12" s="167">
        <v>0</v>
      </c>
      <c r="B12" s="167"/>
      <c r="C12" s="167"/>
      <c r="D12" s="167"/>
      <c r="E12" s="167"/>
      <c r="F12" s="167"/>
      <c r="G12" s="167"/>
      <c r="H12" s="167"/>
      <c r="I12" s="167"/>
      <c r="J12" s="167"/>
      <c r="K12" s="167"/>
      <c r="L12" s="167"/>
      <c r="M12" s="167"/>
      <c r="N12" s="167"/>
      <c r="O12" s="167"/>
      <c r="P12" s="167"/>
      <c r="Q12" s="167"/>
      <c r="R12" s="167"/>
      <c r="S12" s="167"/>
      <c r="T12" s="167"/>
      <c r="U12" s="167"/>
      <c r="V12" s="167"/>
      <c r="W12" s="167"/>
      <c r="X12" s="167"/>
      <c r="Y12" s="167"/>
      <c r="Z12" s="167"/>
      <c r="AA12" s="167"/>
      <c r="AB12" s="167"/>
      <c r="AC12" s="167"/>
      <c r="AD12" s="167"/>
      <c r="AE12" s="167"/>
      <c r="AF12" s="44"/>
      <c r="AG12" s="44"/>
      <c r="AH12" s="44"/>
      <c r="AI12" s="44"/>
      <c r="AJ12" s="44"/>
      <c r="AK12" s="44"/>
      <c r="AL12" s="44"/>
      <c r="AM12" s="44"/>
      <c r="AN12" s="44"/>
      <c r="AO12" s="44"/>
      <c r="AP12" s="44"/>
      <c r="AQ12" s="44"/>
    </row>
    <row r="13" spans="1:43" s="3" customFormat="1" ht="50.1" customHeight="1" thickTop="1" thickBot="1">
      <c r="A13" s="167">
        <f>'PANEL DE CONTROL DISTRITAL'!A12</f>
        <v>2</v>
      </c>
      <c r="B13" s="169" t="str">
        <f>'PANEL DE CONTROL DISTRITAL'!B12</f>
        <v>TRÁMITE</v>
      </c>
      <c r="C13" s="166" t="str">
        <f>'PANEL DE CONTROL DISTRITAL'!C12</f>
        <v>Operador de Equipo Tecnológico</v>
      </c>
      <c r="D13" s="170" t="str">
        <f>'PANEL DE CONTROL DISTRITAL'!D12</f>
        <v>Trámites exitosos efectivos=</v>
      </c>
      <c r="E13" s="166" t="str">
        <f>'PANEL DE CONTROL DISTRITAL'!E12</f>
        <v>(Número de trámites exitosos / Número de trámites aplicados) x 100</v>
      </c>
      <c r="F13" s="171" t="str">
        <f>'PANEL DE CONTROL DISTRITAL'!F12</f>
        <v>Semanal (remesa)</v>
      </c>
      <c r="G13" s="172">
        <f>'PANEL DE CONTROL DISTRITAL'!G12</f>
        <v>0.9</v>
      </c>
      <c r="H13" s="25" t="str">
        <f>'PANEL DE CONTROL DISTRITAL'!H12</f>
        <v>Número de trámites exitosos</v>
      </c>
      <c r="I13" s="23">
        <v>173</v>
      </c>
      <c r="J13" s="23">
        <v>868</v>
      </c>
      <c r="K13" s="23">
        <v>796</v>
      </c>
      <c r="L13" s="23">
        <v>870</v>
      </c>
      <c r="M13" s="23">
        <v>960</v>
      </c>
      <c r="N13" s="23">
        <v>1126</v>
      </c>
      <c r="O13" s="23">
        <v>1091</v>
      </c>
      <c r="P13" s="23">
        <v>1077</v>
      </c>
      <c r="Q13" s="23">
        <v>1061</v>
      </c>
      <c r="R13" s="23">
        <v>673</v>
      </c>
      <c r="S13" s="23">
        <v>1328</v>
      </c>
      <c r="T13" s="23">
        <v>1347</v>
      </c>
      <c r="U13" s="23">
        <v>1317</v>
      </c>
      <c r="V13" s="23">
        <v>1696</v>
      </c>
      <c r="W13" s="23">
        <v>1448</v>
      </c>
      <c r="X13" s="23">
        <v>1187</v>
      </c>
      <c r="Y13" s="23">
        <v>1481</v>
      </c>
      <c r="Z13" s="23">
        <v>1232</v>
      </c>
      <c r="AA13" s="75">
        <v>1725</v>
      </c>
      <c r="AB13" s="75">
        <v>2641</v>
      </c>
      <c r="AC13" s="75">
        <v>3294</v>
      </c>
      <c r="AD13" s="75">
        <v>1118</v>
      </c>
      <c r="AE13" s="185">
        <f>IFERROR(SUM(I13:AD13)/SUM(I14:AD14),0)</f>
        <v>0.98756408479977831</v>
      </c>
    </row>
    <row r="14" spans="1:43" s="3" customFormat="1" ht="50.1" customHeight="1" thickTop="1" thickBot="1">
      <c r="A14" s="167"/>
      <c r="B14" s="169"/>
      <c r="C14" s="166"/>
      <c r="D14" s="170"/>
      <c r="E14" s="166"/>
      <c r="F14" s="171"/>
      <c r="G14" s="172"/>
      <c r="H14" s="25" t="str">
        <f>'PANEL DE CONTROL DISTRITAL'!H13</f>
        <v>Número de trámites aplicados</v>
      </c>
      <c r="I14" s="43">
        <v>173</v>
      </c>
      <c r="J14" s="43">
        <v>875</v>
      </c>
      <c r="K14" s="43">
        <v>801</v>
      </c>
      <c r="L14" s="43">
        <v>875</v>
      </c>
      <c r="M14" s="43">
        <v>967</v>
      </c>
      <c r="N14" s="43">
        <v>1132</v>
      </c>
      <c r="O14" s="43">
        <v>1085</v>
      </c>
      <c r="P14" s="43">
        <v>1082</v>
      </c>
      <c r="Q14" s="43">
        <v>1066</v>
      </c>
      <c r="R14" s="43">
        <v>678</v>
      </c>
      <c r="S14" s="43">
        <v>1343</v>
      </c>
      <c r="T14" s="43">
        <v>1355</v>
      </c>
      <c r="U14" s="43">
        <v>1328</v>
      </c>
      <c r="V14" s="43">
        <v>1702</v>
      </c>
      <c r="W14" s="43">
        <v>1451</v>
      </c>
      <c r="X14" s="43">
        <v>1421</v>
      </c>
      <c r="Y14" s="43">
        <v>1495</v>
      </c>
      <c r="Z14" s="43">
        <v>1237</v>
      </c>
      <c r="AA14" s="98">
        <v>1727</v>
      </c>
      <c r="AB14" s="98">
        <v>2649</v>
      </c>
      <c r="AC14" s="98">
        <v>3305</v>
      </c>
      <c r="AD14" s="98">
        <v>1121</v>
      </c>
      <c r="AE14" s="186"/>
    </row>
    <row r="15" spans="1:43" s="45" customFormat="1" ht="8.1" customHeight="1" thickTop="1" thickBot="1">
      <c r="A15" s="167"/>
      <c r="B15" s="167"/>
      <c r="C15" s="167"/>
      <c r="D15" s="167"/>
      <c r="E15" s="167"/>
      <c r="F15" s="167"/>
      <c r="G15" s="167"/>
      <c r="H15" s="167"/>
      <c r="I15" s="167"/>
      <c r="J15" s="167"/>
      <c r="K15" s="167"/>
      <c r="L15" s="167"/>
      <c r="M15" s="167"/>
      <c r="N15" s="167"/>
      <c r="O15" s="167"/>
      <c r="P15" s="167"/>
      <c r="Q15" s="167"/>
      <c r="R15" s="167"/>
      <c r="S15" s="167"/>
      <c r="T15" s="167"/>
      <c r="U15" s="167"/>
      <c r="V15" s="167"/>
      <c r="W15" s="167"/>
      <c r="X15" s="167"/>
      <c r="Y15" s="167"/>
      <c r="Z15" s="167"/>
      <c r="AA15" s="167"/>
      <c r="AB15" s="167"/>
      <c r="AC15" s="167"/>
      <c r="AD15" s="167"/>
      <c r="AE15" s="167"/>
      <c r="AF15" s="44"/>
      <c r="AG15" s="44"/>
      <c r="AH15" s="44"/>
      <c r="AI15" s="44"/>
      <c r="AJ15" s="44"/>
      <c r="AK15" s="44"/>
      <c r="AL15" s="44"/>
      <c r="AM15" s="44"/>
      <c r="AN15" s="44"/>
      <c r="AO15" s="44"/>
      <c r="AP15" s="44"/>
      <c r="AQ15" s="44"/>
    </row>
    <row r="16" spans="1:43" s="3" customFormat="1" ht="50.1" customHeight="1" thickTop="1" thickBot="1">
      <c r="A16" s="167">
        <f>'PANEL DE CONTROL DISTRITAL'!A15</f>
        <v>3</v>
      </c>
      <c r="B16" s="169" t="str">
        <f>'PANEL DE CONTROL DISTRITAL'!B15</f>
        <v>TRANSFERENCIA</v>
      </c>
      <c r="C16" s="166" t="str">
        <f>'PANEL DE CONTROL DISTRITAL'!C15</f>
        <v>Responsable de Módulo</v>
      </c>
      <c r="D16" s="170" t="str">
        <f>'PANEL DE CONTROL DISTRITAL'!D15</f>
        <v xml:space="preserve">Transacciones exitosas = </v>
      </c>
      <c r="E16" s="166" t="str">
        <f>'PANEL DE CONTROL DISTRITAL'!E15</f>
        <v>(Número de Archivos de Transacción aceptados /Total de Archivos de Transacción procesados) x100</v>
      </c>
      <c r="F16" s="171" t="str">
        <f>'PANEL DE CONTROL DISTRITAL'!F15</f>
        <v>Semanal (remesa)</v>
      </c>
      <c r="G16" s="172">
        <f>'PANEL DE CONTROL DISTRITAL'!G15</f>
        <v>0.9</v>
      </c>
      <c r="H16" s="25" t="str">
        <f>'PANEL DE CONTROL DISTRITAL'!H15</f>
        <v>Número de Archivos de Transacción aceptados</v>
      </c>
      <c r="I16" s="23">
        <v>173</v>
      </c>
      <c r="J16" s="23">
        <v>868</v>
      </c>
      <c r="K16" s="23">
        <v>796</v>
      </c>
      <c r="L16" s="23">
        <v>870</v>
      </c>
      <c r="M16" s="23">
        <v>960</v>
      </c>
      <c r="N16" s="23">
        <v>1132</v>
      </c>
      <c r="O16" s="23">
        <v>1091</v>
      </c>
      <c r="P16" s="23">
        <v>1082</v>
      </c>
      <c r="Q16" s="23">
        <v>1066</v>
      </c>
      <c r="R16" s="23">
        <v>678</v>
      </c>
      <c r="S16" s="23">
        <v>1343</v>
      </c>
      <c r="T16" s="23">
        <v>1355</v>
      </c>
      <c r="U16" s="23">
        <v>1328</v>
      </c>
      <c r="V16" s="23">
        <v>1702</v>
      </c>
      <c r="W16" s="23">
        <v>1451</v>
      </c>
      <c r="X16" s="23">
        <v>1421</v>
      </c>
      <c r="Y16" s="23">
        <v>1495</v>
      </c>
      <c r="Z16" s="23">
        <v>1237</v>
      </c>
      <c r="AA16" s="75">
        <v>1727</v>
      </c>
      <c r="AB16" s="75">
        <v>2649</v>
      </c>
      <c r="AC16" s="75">
        <v>3305</v>
      </c>
      <c r="AD16" s="75">
        <v>1121</v>
      </c>
      <c r="AE16" s="185">
        <f>IFERROR(SUM(I16:AD16)/SUM(I17:AD17),0)</f>
        <v>0.99916880238276651</v>
      </c>
    </row>
    <row r="17" spans="1:43" s="3" customFormat="1" ht="50.1" customHeight="1" thickTop="1" thickBot="1">
      <c r="A17" s="167"/>
      <c r="B17" s="169"/>
      <c r="C17" s="166"/>
      <c r="D17" s="170"/>
      <c r="E17" s="166"/>
      <c r="F17" s="171"/>
      <c r="G17" s="172"/>
      <c r="H17" s="25" t="str">
        <f>'PANEL DE CONTROL DISTRITAL'!H16</f>
        <v>Total de Archivos de Transacción procesados</v>
      </c>
      <c r="I17" s="43">
        <v>173</v>
      </c>
      <c r="J17" s="43">
        <v>875</v>
      </c>
      <c r="K17" s="43">
        <v>801</v>
      </c>
      <c r="L17" s="43">
        <v>875</v>
      </c>
      <c r="M17" s="43">
        <v>967</v>
      </c>
      <c r="N17" s="43">
        <v>1132</v>
      </c>
      <c r="O17" s="43">
        <v>1091</v>
      </c>
      <c r="P17" s="43">
        <v>1082</v>
      </c>
      <c r="Q17" s="43">
        <v>1066</v>
      </c>
      <c r="R17" s="43">
        <v>678</v>
      </c>
      <c r="S17" s="43">
        <v>1343</v>
      </c>
      <c r="T17" s="43">
        <v>1355</v>
      </c>
      <c r="U17" s="43">
        <v>1328</v>
      </c>
      <c r="V17" s="43">
        <v>1702</v>
      </c>
      <c r="W17" s="43">
        <v>1451</v>
      </c>
      <c r="X17" s="43">
        <v>1421</v>
      </c>
      <c r="Y17" s="43">
        <v>1495</v>
      </c>
      <c r="Z17" s="43">
        <v>1237</v>
      </c>
      <c r="AA17" s="98">
        <v>1727</v>
      </c>
      <c r="AB17" s="98">
        <v>2649</v>
      </c>
      <c r="AC17" s="98">
        <v>3305</v>
      </c>
      <c r="AD17" s="98">
        <v>1121</v>
      </c>
      <c r="AE17" s="186"/>
    </row>
    <row r="18" spans="1:43" s="45" customFormat="1" ht="8.1" customHeight="1" thickTop="1" thickBot="1">
      <c r="A18" s="167"/>
      <c r="B18" s="167"/>
      <c r="C18" s="167"/>
      <c r="D18" s="167"/>
      <c r="E18" s="167"/>
      <c r="F18" s="167"/>
      <c r="G18" s="167"/>
      <c r="H18" s="167"/>
      <c r="I18" s="167"/>
      <c r="J18" s="167"/>
      <c r="K18" s="167"/>
      <c r="L18" s="167"/>
      <c r="M18" s="167"/>
      <c r="N18" s="167"/>
      <c r="O18" s="167"/>
      <c r="P18" s="167"/>
      <c r="Q18" s="167"/>
      <c r="R18" s="167"/>
      <c r="S18" s="167"/>
      <c r="T18" s="167"/>
      <c r="U18" s="167"/>
      <c r="V18" s="167"/>
      <c r="W18" s="167"/>
      <c r="X18" s="167"/>
      <c r="Y18" s="167"/>
      <c r="Z18" s="167"/>
      <c r="AA18" s="167"/>
      <c r="AB18" s="167"/>
      <c r="AC18" s="167"/>
      <c r="AD18" s="167"/>
      <c r="AE18" s="167"/>
      <c r="AF18" s="44"/>
      <c r="AG18" s="44"/>
      <c r="AH18" s="44"/>
      <c r="AI18" s="44"/>
      <c r="AJ18" s="44"/>
      <c r="AK18" s="44"/>
      <c r="AL18" s="44"/>
      <c r="AM18" s="44"/>
      <c r="AN18" s="44"/>
      <c r="AO18" s="44"/>
      <c r="AP18" s="44"/>
      <c r="AQ18" s="44"/>
    </row>
    <row r="19" spans="1:43" s="3" customFormat="1" ht="50.1" customHeight="1" thickTop="1" thickBot="1">
      <c r="A19" s="167">
        <f>'PANEL DE CONTROL DISTRITAL'!A18</f>
        <v>4</v>
      </c>
      <c r="B19" s="169" t="str">
        <f>'PANEL DE CONTROL DISTRITAL'!B18</f>
        <v>CONCILIACIÓN</v>
      </c>
      <c r="C19" s="166" t="str">
        <f>'PANEL DE CONTROL DISTRITAL'!C18</f>
        <v>Responsable de Módulo</v>
      </c>
      <c r="D19" s="170" t="str">
        <f>'PANEL DE CONTROL DISTRITAL'!D18</f>
        <v xml:space="preserve">Credenciales disponibles para entrega = </v>
      </c>
      <c r="E19" s="166" t="str">
        <f>'PANEL DE CONTROL DISTRITAL'!E18</f>
        <v>((Credenciales recibidas - Credenciales inconsistentes) / Credenciales recibidas) x 100</v>
      </c>
      <c r="F19" s="171" t="str">
        <f>'PANEL DE CONTROL DISTRITAL'!F18</f>
        <v>Semanal (remesa)</v>
      </c>
      <c r="G19" s="172">
        <f>'PANEL DE CONTROL DISTRITAL'!G18</f>
        <v>0.9</v>
      </c>
      <c r="H19" s="25" t="str">
        <f>'PANEL DE CONTROL DISTRITAL'!H18</f>
        <v xml:space="preserve">Credenciales Recibidas - Credenciales inconsistentes </v>
      </c>
      <c r="I19" s="23">
        <v>187</v>
      </c>
      <c r="J19" s="23">
        <v>897</v>
      </c>
      <c r="K19" s="23">
        <v>872</v>
      </c>
      <c r="L19" s="23">
        <v>829</v>
      </c>
      <c r="M19" s="23">
        <v>929</v>
      </c>
      <c r="N19" s="23">
        <v>1051</v>
      </c>
      <c r="O19" s="23">
        <v>1075</v>
      </c>
      <c r="P19" s="23">
        <v>1126</v>
      </c>
      <c r="Q19" s="23">
        <v>1086</v>
      </c>
      <c r="R19" s="23">
        <v>780</v>
      </c>
      <c r="S19" s="23">
        <v>991</v>
      </c>
      <c r="T19" s="23">
        <v>1314</v>
      </c>
      <c r="U19" s="23">
        <v>1440</v>
      </c>
      <c r="V19" s="23">
        <v>1751</v>
      </c>
      <c r="W19" s="23">
        <v>1520</v>
      </c>
      <c r="X19" s="23">
        <v>1360</v>
      </c>
      <c r="Y19" s="23">
        <v>996</v>
      </c>
      <c r="Z19" s="23">
        <v>775</v>
      </c>
      <c r="AA19" s="75">
        <v>1001</v>
      </c>
      <c r="AB19" s="75">
        <v>3139</v>
      </c>
      <c r="AC19" s="75">
        <v>2021</v>
      </c>
      <c r="AD19" s="64">
        <v>0</v>
      </c>
      <c r="AE19" s="185">
        <f>IFERROR(SUM(I19:AD19)/SUM(I20:AD20),0)</f>
        <v>1</v>
      </c>
    </row>
    <row r="20" spans="1:43" s="3" customFormat="1" ht="50.1" customHeight="1" thickTop="1" thickBot="1">
      <c r="A20" s="167"/>
      <c r="B20" s="169"/>
      <c r="C20" s="166"/>
      <c r="D20" s="170"/>
      <c r="E20" s="166"/>
      <c r="F20" s="171"/>
      <c r="G20" s="172"/>
      <c r="H20" s="25" t="str">
        <f>'PANEL DE CONTROL DISTRITAL'!H19</f>
        <v>Credenciales recibidas</v>
      </c>
      <c r="I20" s="43">
        <v>187</v>
      </c>
      <c r="J20" s="43">
        <v>897</v>
      </c>
      <c r="K20" s="43">
        <v>872</v>
      </c>
      <c r="L20" s="43">
        <v>829</v>
      </c>
      <c r="M20" s="43">
        <v>929</v>
      </c>
      <c r="N20" s="43">
        <v>1051</v>
      </c>
      <c r="O20" s="43">
        <v>1075</v>
      </c>
      <c r="P20" s="43">
        <v>1126</v>
      </c>
      <c r="Q20" s="43">
        <v>1086</v>
      </c>
      <c r="R20" s="43">
        <v>780</v>
      </c>
      <c r="S20" s="43">
        <v>991</v>
      </c>
      <c r="T20" s="43">
        <v>1314</v>
      </c>
      <c r="U20" s="43">
        <v>1440</v>
      </c>
      <c r="V20" s="43">
        <v>1751</v>
      </c>
      <c r="W20" s="43">
        <v>1520</v>
      </c>
      <c r="X20" s="43">
        <v>1360</v>
      </c>
      <c r="Y20" s="43">
        <v>996</v>
      </c>
      <c r="Z20" s="43">
        <v>775</v>
      </c>
      <c r="AA20" s="98">
        <v>1001</v>
      </c>
      <c r="AB20" s="98">
        <v>3139</v>
      </c>
      <c r="AC20" s="98">
        <v>2021</v>
      </c>
      <c r="AD20" s="68">
        <v>0</v>
      </c>
      <c r="AE20" s="186"/>
    </row>
    <row r="21" spans="1:43" s="45" customFormat="1" ht="8.1" customHeight="1" thickTop="1" thickBot="1">
      <c r="A21" s="46"/>
      <c r="B21" s="47"/>
      <c r="C21" s="48"/>
      <c r="D21" s="49"/>
      <c r="E21" s="48"/>
      <c r="F21" s="50"/>
      <c r="G21" s="51"/>
      <c r="H21" s="52"/>
      <c r="I21" s="53"/>
      <c r="J21" s="53"/>
      <c r="K21" s="53"/>
      <c r="L21" s="53"/>
      <c r="M21" s="53"/>
      <c r="N21" s="53"/>
      <c r="O21" s="53"/>
      <c r="P21" s="53"/>
      <c r="Q21" s="53"/>
      <c r="R21" s="53"/>
      <c r="S21" s="53"/>
      <c r="T21" s="53"/>
      <c r="U21" s="53"/>
      <c r="V21" s="53"/>
      <c r="W21" s="53"/>
      <c r="X21" s="53"/>
      <c r="Y21" s="53"/>
      <c r="Z21" s="53"/>
      <c r="AA21" s="53"/>
      <c r="AB21" s="53"/>
      <c r="AC21" s="53"/>
      <c r="AD21" s="53"/>
      <c r="AE21" s="54"/>
      <c r="AF21" s="44"/>
      <c r="AG21" s="44"/>
      <c r="AH21" s="44"/>
      <c r="AI21" s="44"/>
      <c r="AJ21" s="44"/>
      <c r="AK21" s="44"/>
      <c r="AL21" s="44"/>
      <c r="AM21" s="44"/>
      <c r="AN21" s="44"/>
      <c r="AO21" s="44"/>
      <c r="AP21" s="44"/>
      <c r="AQ21" s="44"/>
    </row>
    <row r="22" spans="1:43" s="3" customFormat="1" ht="50.1" customHeight="1" thickTop="1" thickBot="1">
      <c r="A22" s="167">
        <f>'PANEL DE CONTROL DISTRITAL'!A21</f>
        <v>5</v>
      </c>
      <c r="B22" s="169" t="str">
        <f>'PANEL DE CONTROL DISTRITAL'!B21</f>
        <v>CONCILIACIÓN</v>
      </c>
      <c r="C22" s="166" t="str">
        <f>'PANEL DE CONTROL DISTRITAL'!C21</f>
        <v>Responsable de Módulo</v>
      </c>
      <c r="D22" s="170" t="str">
        <f>'PANEL DE CONTROL DISTRITAL'!D21</f>
        <v xml:space="preserve">Credenciales disponibles para entrega = </v>
      </c>
      <c r="E22" s="166" t="str">
        <f>'PANEL DE CONTROL DISTRITAL'!E21</f>
        <v>(Credenciales en resguardo / Credenciales totales en SIIRFE disponibles para entrega) x 100</v>
      </c>
      <c r="F22" s="171" t="str">
        <f>'PANEL DE CONTROL DISTRITAL'!F21</f>
        <v>Semanal (remesa)</v>
      </c>
      <c r="G22" s="172">
        <f>'PANEL DE CONTROL DISTRITAL'!G21</f>
        <v>1</v>
      </c>
      <c r="H22" s="25" t="str">
        <f>'PANEL DE CONTROL DISTRITAL'!H21</f>
        <v>Credenciales en resguardo</v>
      </c>
      <c r="I22" s="23">
        <v>2379</v>
      </c>
      <c r="J22" s="23">
        <v>2191</v>
      </c>
      <c r="K22" s="23">
        <v>2162</v>
      </c>
      <c r="L22" s="23">
        <v>2057</v>
      </c>
      <c r="M22" s="23">
        <v>2067</v>
      </c>
      <c r="N22" s="23">
        <v>2161</v>
      </c>
      <c r="O22" s="23">
        <v>2204</v>
      </c>
      <c r="P22" s="23">
        <v>2230</v>
      </c>
      <c r="Q22" s="23">
        <v>2222</v>
      </c>
      <c r="R22" s="23">
        <v>2207</v>
      </c>
      <c r="S22" s="23">
        <v>2000</v>
      </c>
      <c r="T22" s="23">
        <v>2271</v>
      </c>
      <c r="U22" s="23">
        <v>2521</v>
      </c>
      <c r="V22" s="23">
        <v>3017</v>
      </c>
      <c r="W22" s="23">
        <v>2968</v>
      </c>
      <c r="X22" s="23">
        <v>2884</v>
      </c>
      <c r="Y22" s="23">
        <v>2513</v>
      </c>
      <c r="Z22" s="23">
        <v>1858</v>
      </c>
      <c r="AA22" s="75">
        <v>1674</v>
      </c>
      <c r="AB22" s="75">
        <v>3123</v>
      </c>
      <c r="AC22" s="75">
        <v>2979</v>
      </c>
      <c r="AD22" s="75">
        <v>2757</v>
      </c>
      <c r="AE22" s="185">
        <f>IFERROR(SUM(I22:AD22)/SUM(I23:AD23),0)</f>
        <v>1</v>
      </c>
    </row>
    <row r="23" spans="1:43" s="3" customFormat="1" ht="50.1" customHeight="1" thickTop="1" thickBot="1">
      <c r="A23" s="167"/>
      <c r="B23" s="169"/>
      <c r="C23" s="166"/>
      <c r="D23" s="170"/>
      <c r="E23" s="166"/>
      <c r="F23" s="171"/>
      <c r="G23" s="172"/>
      <c r="H23" s="25" t="str">
        <f>'PANEL DE CONTROL DISTRITAL'!H22</f>
        <v>Credenciales totales en SIIRFE disponibles para entrega</v>
      </c>
      <c r="I23" s="43">
        <v>2379</v>
      </c>
      <c r="J23" s="43">
        <v>2191</v>
      </c>
      <c r="K23" s="43">
        <v>2162</v>
      </c>
      <c r="L23" s="43">
        <v>2057</v>
      </c>
      <c r="M23" s="43">
        <v>2067</v>
      </c>
      <c r="N23" s="43">
        <v>2161</v>
      </c>
      <c r="O23" s="43">
        <v>2204</v>
      </c>
      <c r="P23" s="43">
        <v>2230</v>
      </c>
      <c r="Q23" s="43">
        <v>2222</v>
      </c>
      <c r="R23" s="43">
        <v>2207</v>
      </c>
      <c r="S23" s="43">
        <v>2000</v>
      </c>
      <c r="T23" s="43">
        <v>2271</v>
      </c>
      <c r="U23" s="43">
        <v>2521</v>
      </c>
      <c r="V23" s="43">
        <v>3017</v>
      </c>
      <c r="W23" s="43">
        <v>2968</v>
      </c>
      <c r="X23" s="43">
        <v>2884</v>
      </c>
      <c r="Y23" s="43">
        <v>2513</v>
      </c>
      <c r="Z23" s="43">
        <v>1858</v>
      </c>
      <c r="AA23" s="98">
        <v>1674</v>
      </c>
      <c r="AB23" s="98">
        <v>3123</v>
      </c>
      <c r="AC23" s="98">
        <v>2979</v>
      </c>
      <c r="AD23" s="98">
        <v>2757</v>
      </c>
      <c r="AE23" s="186"/>
    </row>
    <row r="24" spans="1:43" s="4" customFormat="1" ht="7.5" customHeight="1" thickTop="1" thickBot="1">
      <c r="A24" s="167"/>
      <c r="B24" s="167"/>
      <c r="C24" s="167"/>
      <c r="D24" s="167"/>
      <c r="E24" s="167"/>
      <c r="F24" s="167"/>
      <c r="G24" s="167"/>
      <c r="H24" s="167"/>
      <c r="I24" s="167"/>
      <c r="J24" s="167"/>
      <c r="K24" s="167"/>
      <c r="L24" s="167"/>
      <c r="M24" s="167"/>
      <c r="N24" s="167"/>
      <c r="O24" s="167"/>
      <c r="P24" s="167"/>
      <c r="Q24" s="167"/>
      <c r="R24" s="167"/>
      <c r="S24" s="167"/>
      <c r="T24" s="167"/>
      <c r="U24" s="167"/>
      <c r="V24" s="167"/>
      <c r="W24" s="167"/>
      <c r="X24" s="167"/>
      <c r="Y24" s="167"/>
      <c r="Z24" s="167"/>
      <c r="AA24" s="167"/>
      <c r="AB24" s="167"/>
      <c r="AC24" s="167"/>
      <c r="AD24" s="167"/>
      <c r="AE24" s="167"/>
    </row>
    <row r="25" spans="1:43" ht="50.1" customHeight="1" thickTop="1" thickBot="1">
      <c r="A25" s="167">
        <f>'PANEL DE CONTROL DISTRITAL'!A24</f>
        <v>6</v>
      </c>
      <c r="B25" s="169" t="str">
        <f>'PANEL DE CONTROL DISTRITAL'!B24</f>
        <v>ENTREGA</v>
      </c>
      <c r="C25" s="166" t="str">
        <f>'PANEL DE CONTROL DISTRITAL'!C24</f>
        <v>Operador de Equipo Tecnológico</v>
      </c>
      <c r="D25" s="170" t="str">
        <f>'PANEL DE CONTROL DISTRITAL'!D24</f>
        <v xml:space="preserve">Efectividad de entrega de CPV en MAC = </v>
      </c>
      <c r="E25" s="166" t="str">
        <f>'PANEL DE CONTROL DISTRITAL'!E24</f>
        <v>(Total de credenciales entregadas / Total de credenciales solicitadas) x 100</v>
      </c>
      <c r="F25" s="171" t="str">
        <f>'PANEL DE CONTROL DISTRITAL'!F24</f>
        <v>Semanal (remesa)</v>
      </c>
      <c r="G25" s="172">
        <f>'PANEL DE CONTROL DISTRITAL'!G24</f>
        <v>0.9</v>
      </c>
      <c r="H25" s="25" t="str">
        <f>'PANEL DE CONTROL DISTRITAL'!H24</f>
        <v xml:space="preserve">Total de credenciales entregadas </v>
      </c>
      <c r="I25" s="23">
        <v>264</v>
      </c>
      <c r="J25" s="23">
        <v>1081</v>
      </c>
      <c r="K25" s="23">
        <v>867</v>
      </c>
      <c r="L25" s="23">
        <v>933</v>
      </c>
      <c r="M25" s="23">
        <v>919</v>
      </c>
      <c r="N25" s="23">
        <v>944</v>
      </c>
      <c r="O25" s="23">
        <v>1029</v>
      </c>
      <c r="P25" s="23">
        <v>1097</v>
      </c>
      <c r="Q25" s="23">
        <v>1094</v>
      </c>
      <c r="R25" s="23">
        <v>794</v>
      </c>
      <c r="S25" s="23">
        <v>1182</v>
      </c>
      <c r="T25" s="23">
        <v>1043</v>
      </c>
      <c r="U25" s="23">
        <v>1190</v>
      </c>
      <c r="V25" s="23">
        <v>1253</v>
      </c>
      <c r="W25" s="23">
        <v>1551</v>
      </c>
      <c r="X25" s="23">
        <v>1444</v>
      </c>
      <c r="Y25" s="23">
        <v>1366</v>
      </c>
      <c r="Z25" s="23">
        <v>1429</v>
      </c>
      <c r="AA25" s="75">
        <v>1185</v>
      </c>
      <c r="AB25" s="75">
        <v>1690</v>
      </c>
      <c r="AC25" s="75">
        <v>2152</v>
      </c>
      <c r="AD25" s="64">
        <v>222</v>
      </c>
      <c r="AE25" s="185">
        <f>IFERROR(SUM(I25:AD25)/SUM(I26:AD26),0)</f>
        <v>1</v>
      </c>
    </row>
    <row r="26" spans="1:43" ht="50.1" customHeight="1" thickTop="1" thickBot="1">
      <c r="A26" s="167"/>
      <c r="B26" s="169"/>
      <c r="C26" s="166"/>
      <c r="D26" s="170"/>
      <c r="E26" s="166"/>
      <c r="F26" s="171"/>
      <c r="G26" s="172"/>
      <c r="H26" s="25" t="str">
        <f>'PANEL DE CONTROL DISTRITAL'!H25</f>
        <v xml:space="preserve"> Total de credenciales solicitadas</v>
      </c>
      <c r="I26" s="43">
        <v>264</v>
      </c>
      <c r="J26" s="43">
        <v>1081</v>
      </c>
      <c r="K26" s="43">
        <v>867</v>
      </c>
      <c r="L26" s="43">
        <v>933</v>
      </c>
      <c r="M26" s="43">
        <v>919</v>
      </c>
      <c r="N26" s="43">
        <v>944</v>
      </c>
      <c r="O26" s="43">
        <v>1029</v>
      </c>
      <c r="P26" s="43">
        <v>1097</v>
      </c>
      <c r="Q26" s="43">
        <v>1094</v>
      </c>
      <c r="R26" s="43">
        <v>794</v>
      </c>
      <c r="S26" s="43">
        <v>1182</v>
      </c>
      <c r="T26" s="43">
        <v>1043</v>
      </c>
      <c r="U26" s="43">
        <v>1190</v>
      </c>
      <c r="V26" s="43">
        <v>1253</v>
      </c>
      <c r="W26" s="43">
        <v>1551</v>
      </c>
      <c r="X26" s="43">
        <v>1444</v>
      </c>
      <c r="Y26" s="43">
        <v>1366</v>
      </c>
      <c r="Z26" s="43">
        <v>1429</v>
      </c>
      <c r="AA26" s="98">
        <v>1185</v>
      </c>
      <c r="AB26" s="98">
        <v>1690</v>
      </c>
      <c r="AC26" s="98">
        <v>2152</v>
      </c>
      <c r="AD26" s="68">
        <v>222</v>
      </c>
      <c r="AE26" s="186"/>
    </row>
    <row r="27" spans="1:43" ht="15.75" customHeight="1" thickTop="1">
      <c r="B27" s="1" t="s">
        <v>116</v>
      </c>
      <c r="H27" s="55"/>
      <c r="I27" s="56"/>
      <c r="J27" s="56"/>
      <c r="K27" s="56"/>
      <c r="L27" s="56"/>
      <c r="M27" s="56"/>
      <c r="N27" s="56"/>
      <c r="O27" s="56"/>
      <c r="P27" s="56"/>
      <c r="Q27" s="56"/>
      <c r="R27" s="56"/>
      <c r="S27" s="56"/>
      <c r="T27" s="56"/>
      <c r="U27" s="56"/>
      <c r="V27" s="56"/>
      <c r="W27" s="56"/>
      <c r="X27" s="56"/>
      <c r="Y27" s="56"/>
      <c r="Z27" s="56"/>
      <c r="AA27" s="56"/>
      <c r="AB27" s="56"/>
      <c r="AC27" s="56"/>
      <c r="AD27" s="56"/>
      <c r="AE27" s="12"/>
    </row>
    <row r="28" spans="1:43" ht="15.75" customHeight="1">
      <c r="H28" s="57"/>
    </row>
    <row r="29" spans="1:43" ht="15.75" customHeight="1">
      <c r="H29" s="57"/>
      <c r="I29" s="179" t="s">
        <v>117</v>
      </c>
      <c r="J29" s="179"/>
      <c r="K29" s="179"/>
      <c r="L29" s="179"/>
    </row>
    <row r="30" spans="1:43" ht="15.75" customHeight="1">
      <c r="H30" s="57"/>
      <c r="I30" s="26"/>
      <c r="J30" s="27" t="s">
        <v>118</v>
      </c>
      <c r="K30" s="27"/>
      <c r="L30" s="27"/>
    </row>
    <row r="31" spans="1:43" ht="39" customHeight="1">
      <c r="H31" s="57"/>
      <c r="I31" s="28"/>
      <c r="J31" s="27" t="s">
        <v>119</v>
      </c>
      <c r="K31" s="27"/>
      <c r="L31" s="27"/>
    </row>
    <row r="32" spans="1:43" ht="30" customHeight="1">
      <c r="H32" s="57"/>
      <c r="I32" s="29"/>
      <c r="J32" s="27" t="s">
        <v>120</v>
      </c>
      <c r="K32" s="27"/>
      <c r="L32" s="27"/>
    </row>
    <row r="33" spans="2:13" ht="30" customHeight="1">
      <c r="H33" s="57"/>
      <c r="I33" s="27"/>
      <c r="J33" s="27"/>
      <c r="K33" s="27"/>
      <c r="L33" s="27"/>
    </row>
    <row r="34" spans="2:13" ht="30" customHeight="1">
      <c r="B34" s="180" t="s">
        <v>121</v>
      </c>
      <c r="C34" s="180"/>
      <c r="D34" s="180"/>
      <c r="E34" s="180"/>
      <c r="F34" s="180"/>
      <c r="G34" s="180"/>
      <c r="H34" s="180"/>
      <c r="I34" s="180"/>
      <c r="J34" s="180"/>
      <c r="K34" s="180"/>
      <c r="L34" s="180"/>
      <c r="M34" s="181"/>
    </row>
    <row r="35" spans="2:13" ht="30" customHeight="1">
      <c r="B35" s="182" t="s">
        <v>122</v>
      </c>
      <c r="C35" s="182"/>
      <c r="D35" s="182"/>
      <c r="E35" s="182"/>
      <c r="F35" s="182"/>
      <c r="G35" s="183"/>
      <c r="H35" s="184" t="s">
        <v>123</v>
      </c>
      <c r="I35" s="182"/>
      <c r="J35" s="182"/>
      <c r="K35" s="182"/>
      <c r="L35" s="182"/>
      <c r="M35" s="183"/>
    </row>
    <row r="36" spans="2:13" ht="30" customHeight="1">
      <c r="B36" s="173"/>
      <c r="C36" s="174"/>
      <c r="D36" s="174"/>
      <c r="E36" s="174"/>
      <c r="F36" s="174"/>
      <c r="G36" s="175"/>
      <c r="H36" s="173"/>
      <c r="I36" s="174"/>
      <c r="J36" s="174"/>
      <c r="K36" s="174"/>
      <c r="L36" s="174"/>
      <c r="M36" s="175"/>
    </row>
    <row r="37" spans="2:13" ht="30" customHeight="1">
      <c r="B37" s="176"/>
      <c r="C37" s="177"/>
      <c r="D37" s="177"/>
      <c r="E37" s="177"/>
      <c r="F37" s="177"/>
      <c r="G37" s="178"/>
      <c r="H37" s="176"/>
      <c r="I37" s="177"/>
      <c r="J37" s="177"/>
      <c r="K37" s="177"/>
      <c r="L37" s="177"/>
      <c r="M37" s="178"/>
    </row>
    <row r="38" spans="2:13" ht="35.1" customHeight="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1">
    <mergeCell ref="AE22:AE23"/>
    <mergeCell ref="B35:G35"/>
    <mergeCell ref="H35:M35"/>
    <mergeCell ref="B36:G37"/>
    <mergeCell ref="H36:M37"/>
    <mergeCell ref="A24:AE24"/>
    <mergeCell ref="A25:A26"/>
    <mergeCell ref="B25:B26"/>
    <mergeCell ref="C25:C26"/>
    <mergeCell ref="D25:D26"/>
    <mergeCell ref="E25:E26"/>
    <mergeCell ref="F25:F26"/>
    <mergeCell ref="G25:G26"/>
    <mergeCell ref="AE25:AE26"/>
    <mergeCell ref="A22:A23"/>
    <mergeCell ref="B22:B23"/>
    <mergeCell ref="AE10:AE11"/>
    <mergeCell ref="A1:AE1"/>
    <mergeCell ref="F2:G2"/>
    <mergeCell ref="A4:AE4"/>
    <mergeCell ref="A5:AE5"/>
    <mergeCell ref="A6:A9"/>
    <mergeCell ref="B6:H6"/>
    <mergeCell ref="I6:X6"/>
    <mergeCell ref="AE6:AE9"/>
    <mergeCell ref="B7:D7"/>
    <mergeCell ref="E7:H7"/>
    <mergeCell ref="I7:X7"/>
    <mergeCell ref="B8:X8"/>
    <mergeCell ref="X2:AE2"/>
    <mergeCell ref="F10:F11"/>
    <mergeCell ref="G10:G11"/>
    <mergeCell ref="E16:E17"/>
    <mergeCell ref="A10:A11"/>
    <mergeCell ref="B10:B11"/>
    <mergeCell ref="C10:C11"/>
    <mergeCell ref="D10:D11"/>
    <mergeCell ref="A15:AE15"/>
    <mergeCell ref="A12:AE12"/>
    <mergeCell ref="A13:A14"/>
    <mergeCell ref="B13:B14"/>
    <mergeCell ref="C13:C14"/>
    <mergeCell ref="D13:D14"/>
    <mergeCell ref="E13:E14"/>
    <mergeCell ref="F13:F14"/>
    <mergeCell ref="G13:G14"/>
    <mergeCell ref="AE13:AE14"/>
    <mergeCell ref="E10:E11"/>
    <mergeCell ref="F16:F17"/>
    <mergeCell ref="G16:G17"/>
    <mergeCell ref="AE16:AE17"/>
    <mergeCell ref="A18:AE18"/>
    <mergeCell ref="A19:A20"/>
    <mergeCell ref="B19:B20"/>
    <mergeCell ref="C19:C20"/>
    <mergeCell ref="D19:D20"/>
    <mergeCell ref="E19:E20"/>
    <mergeCell ref="F19:F20"/>
    <mergeCell ref="G19:G20"/>
    <mergeCell ref="AE19:AE20"/>
    <mergeCell ref="A16:A17"/>
    <mergeCell ref="B16:B17"/>
    <mergeCell ref="C16:C17"/>
    <mergeCell ref="D16:D17"/>
    <mergeCell ref="I29:L29"/>
    <mergeCell ref="B34:M34"/>
    <mergeCell ref="C22:C23"/>
    <mergeCell ref="D22:D23"/>
    <mergeCell ref="E22:E23"/>
    <mergeCell ref="F22:F23"/>
    <mergeCell ref="G22:G23"/>
  </mergeCells>
  <conditionalFormatting sqref="I21:AD21">
    <cfRule type="colorScale" priority="889">
      <colorScale>
        <cfvo type="min"/>
        <cfvo type="percentile" val="50"/>
        <cfvo type="max"/>
        <color rgb="FFE98BD7"/>
        <color rgb="FFD5007F"/>
        <color rgb="FF950054"/>
      </colorScale>
    </cfRule>
  </conditionalFormatting>
  <conditionalFormatting sqref="AE10">
    <cfRule type="cellIs" dxfId="782" priority="18" operator="greaterThan">
      <formula>95%</formula>
    </cfRule>
    <cfRule type="cellIs" dxfId="781" priority="19" operator="greaterThanOrEqual">
      <formula>90%</formula>
    </cfRule>
    <cfRule type="cellIs" dxfId="780" priority="20" operator="lessThan">
      <formula>89.99%</formula>
    </cfRule>
  </conditionalFormatting>
  <conditionalFormatting sqref="AE13">
    <cfRule type="cellIs" dxfId="779" priority="15" operator="greaterThan">
      <formula>95%</formula>
    </cfRule>
    <cfRule type="cellIs" dxfId="778" priority="16" operator="greaterThanOrEqual">
      <formula>90%</formula>
    </cfRule>
    <cfRule type="cellIs" dxfId="777" priority="17" operator="lessThan">
      <formula>89.99%</formula>
    </cfRule>
  </conditionalFormatting>
  <conditionalFormatting sqref="AE16">
    <cfRule type="cellIs" dxfId="776" priority="12" operator="greaterThan">
      <formula>95%</formula>
    </cfRule>
    <cfRule type="cellIs" dxfId="775" priority="13" operator="greaterThanOrEqual">
      <formula>90%</formula>
    </cfRule>
    <cfRule type="cellIs" dxfId="774" priority="14" operator="lessThan">
      <formula>89.99%</formula>
    </cfRule>
  </conditionalFormatting>
  <conditionalFormatting sqref="AE19">
    <cfRule type="cellIs" dxfId="773" priority="9" operator="greaterThan">
      <formula>95%</formula>
    </cfRule>
    <cfRule type="cellIs" dxfId="772" priority="10" operator="greaterThanOrEqual">
      <formula>90%</formula>
    </cfRule>
    <cfRule type="cellIs" dxfId="771" priority="11" operator="lessThan">
      <formula>89.99%</formula>
    </cfRule>
  </conditionalFormatting>
  <conditionalFormatting sqref="AE22">
    <cfRule type="cellIs" dxfId="770" priority="1" operator="greaterThanOrEqual">
      <formula>100%</formula>
    </cfRule>
    <cfRule type="cellIs" dxfId="769" priority="2" operator="lessThan">
      <formula>99.99%</formula>
    </cfRule>
  </conditionalFormatting>
  <conditionalFormatting sqref="AE25">
    <cfRule type="cellIs" dxfId="768" priority="3" operator="greaterThan">
      <formula>95%</formula>
    </cfRule>
    <cfRule type="cellIs" dxfId="767" priority="4" operator="greaterThanOrEqual">
      <formula>90%</formula>
    </cfRule>
    <cfRule type="cellIs" dxfId="766" priority="5" operator="lessThan">
      <formula>89.99%</formula>
    </cfRule>
  </conditionalFormatting>
  <dataValidations count="1">
    <dataValidation showDropDown="1" showInputMessage="1" showErrorMessage="1" sqref="C21 G19:G23 G10:G11 G16:G17 G13:G14 G25:G26" xr:uid="{E0B5828F-745B-47BF-87D4-4C0D877A3AFD}"/>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D5C070-94FC-41CB-8A93-6BF05F979CBD}">
  <sheetPr>
    <tabColor theme="4" tint="-0.499984740745262"/>
  </sheetPr>
  <dimension ref="A1:AQ48"/>
  <sheetViews>
    <sheetView showGridLines="0" topLeftCell="S16" zoomScale="85" zoomScaleNormal="85" workbookViewId="0">
      <selection activeCell="AE10" sqref="AE10:AE11"/>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0" width="10.7109375" style="1" customWidth="1"/>
    <col min="31" max="31" width="22.7109375" style="1" customWidth="1"/>
    <col min="32" max="16384" width="11.42578125" style="1"/>
  </cols>
  <sheetData>
    <row r="1" spans="1:43" ht="40.5" customHeight="1">
      <c r="A1" s="148" t="str">
        <f>'PANEL DE CONTROL DISTRITAL'!A1:Q1</f>
        <v>INSTITUTO NACIONAL ELECTORAL
SISTEMA DE GESTIÓN DE LA CALIDAD
ESTADO DE MÉXICO</v>
      </c>
      <c r="B1" s="148"/>
      <c r="C1" s="148"/>
      <c r="D1" s="148"/>
      <c r="E1" s="148"/>
      <c r="F1" s="148"/>
      <c r="G1" s="148"/>
      <c r="H1" s="148"/>
      <c r="I1" s="148"/>
      <c r="J1" s="148"/>
      <c r="K1" s="148"/>
      <c r="L1" s="148"/>
      <c r="M1" s="148"/>
      <c r="N1" s="148"/>
      <c r="O1" s="148"/>
      <c r="P1" s="148"/>
      <c r="Q1" s="148"/>
      <c r="R1" s="148"/>
      <c r="S1" s="148"/>
      <c r="T1" s="148"/>
      <c r="U1" s="148"/>
      <c r="V1" s="148"/>
      <c r="W1" s="148"/>
      <c r="X1" s="148"/>
      <c r="Y1" s="148"/>
      <c r="Z1" s="148"/>
      <c r="AA1" s="148"/>
      <c r="AB1" s="148"/>
      <c r="AC1" s="148"/>
      <c r="AD1" s="148"/>
      <c r="AE1" s="148"/>
    </row>
    <row r="2" spans="1:43" ht="33.75" customHeight="1">
      <c r="A2" s="11"/>
      <c r="B2" s="11"/>
      <c r="C2" s="11"/>
      <c r="D2" s="9" t="s">
        <v>89</v>
      </c>
      <c r="E2" s="9">
        <v>18</v>
      </c>
      <c r="F2" s="149" t="s">
        <v>90</v>
      </c>
      <c r="G2" s="149"/>
      <c r="H2" s="20">
        <v>151851</v>
      </c>
      <c r="I2" s="19"/>
      <c r="J2" s="19"/>
      <c r="K2" s="19"/>
      <c r="L2" s="19"/>
      <c r="M2" s="19"/>
      <c r="N2" s="19"/>
      <c r="O2" s="19"/>
      <c r="P2" s="19"/>
      <c r="Q2" s="19"/>
      <c r="R2" s="19"/>
      <c r="S2" s="19"/>
      <c r="T2" s="19"/>
      <c r="U2" s="19"/>
      <c r="V2" s="19"/>
      <c r="W2" s="58"/>
      <c r="X2" s="150" t="str">
        <f>'PANEL DE CONTROL DISTRITAL'!M2</f>
        <v>Fecha de corte: 22/01/2024</v>
      </c>
      <c r="Y2" s="150"/>
      <c r="Z2" s="150"/>
      <c r="AA2" s="150"/>
      <c r="AB2" s="150"/>
      <c r="AC2" s="150"/>
      <c r="AD2" s="150"/>
      <c r="AE2" s="150"/>
      <c r="AF2" s="15"/>
    </row>
    <row r="3" spans="1:43" ht="11.25" customHeight="1">
      <c r="A3" s="11"/>
      <c r="B3" s="6"/>
      <c r="C3" s="6"/>
      <c r="D3" s="6"/>
      <c r="E3" s="6"/>
      <c r="F3" s="6"/>
      <c r="G3" s="6"/>
      <c r="H3" s="6"/>
      <c r="I3" s="6"/>
      <c r="J3" s="6"/>
      <c r="K3" s="6"/>
      <c r="L3" s="6"/>
      <c r="M3" s="6"/>
      <c r="N3" s="6"/>
      <c r="O3" s="6"/>
      <c r="P3" s="6"/>
      <c r="Q3" s="6"/>
      <c r="R3" s="6"/>
      <c r="S3" s="6"/>
      <c r="T3" s="6"/>
      <c r="U3" s="6"/>
      <c r="V3" s="6"/>
      <c r="W3" s="6"/>
      <c r="X3" s="6"/>
      <c r="Y3" s="6"/>
      <c r="Z3" s="6"/>
      <c r="AA3" s="6"/>
      <c r="AB3" s="6"/>
      <c r="AC3" s="6"/>
      <c r="AD3" s="6"/>
    </row>
    <row r="4" spans="1:43" ht="30" customHeight="1">
      <c r="A4" s="154" t="s">
        <v>91</v>
      </c>
      <c r="B4" s="155"/>
      <c r="C4" s="155"/>
      <c r="D4" s="155"/>
      <c r="E4" s="155"/>
      <c r="F4" s="155"/>
      <c r="G4" s="155"/>
      <c r="H4" s="155"/>
      <c r="I4" s="155"/>
      <c r="J4" s="155"/>
      <c r="K4" s="155"/>
      <c r="L4" s="155"/>
      <c r="M4" s="155"/>
      <c r="N4" s="155"/>
      <c r="O4" s="155"/>
      <c r="P4" s="155"/>
      <c r="Q4" s="155"/>
      <c r="R4" s="155"/>
      <c r="S4" s="155"/>
      <c r="T4" s="155"/>
      <c r="U4" s="155"/>
      <c r="V4" s="155"/>
      <c r="W4" s="155"/>
      <c r="X4" s="155"/>
      <c r="Y4" s="155"/>
      <c r="Z4" s="155"/>
      <c r="AA4" s="155"/>
      <c r="AB4" s="155"/>
      <c r="AC4" s="155"/>
      <c r="AD4" s="155"/>
      <c r="AE4" s="156"/>
      <c r="AG4" s="18"/>
    </row>
    <row r="5" spans="1:43" ht="5.25" customHeight="1">
      <c r="A5" s="157"/>
      <c r="B5" s="158"/>
      <c r="C5" s="158"/>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9"/>
    </row>
    <row r="6" spans="1:43" ht="18" customHeight="1">
      <c r="A6" s="151" t="str">
        <f>'PANEL DE CONTROL DISTRITAL'!A6</f>
        <v>Número</v>
      </c>
      <c r="B6" s="152" t="str">
        <f>'PANEL DE CONTROL DISTRITAL'!B6</f>
        <v xml:space="preserve">PROCESOS SUSTANTIVOS E INDICADORES </v>
      </c>
      <c r="C6" s="152"/>
      <c r="D6" s="152"/>
      <c r="E6" s="152"/>
      <c r="F6" s="152"/>
      <c r="G6" s="152"/>
      <c r="H6" s="152"/>
      <c r="I6" s="160" t="s">
        <v>92</v>
      </c>
      <c r="J6" s="161"/>
      <c r="K6" s="161"/>
      <c r="L6" s="161"/>
      <c r="M6" s="161"/>
      <c r="N6" s="161"/>
      <c r="O6" s="161"/>
      <c r="P6" s="161"/>
      <c r="Q6" s="161"/>
      <c r="R6" s="161"/>
      <c r="S6" s="161"/>
      <c r="T6" s="161"/>
      <c r="U6" s="161"/>
      <c r="V6" s="161"/>
      <c r="W6" s="161"/>
      <c r="X6" s="161"/>
      <c r="Y6" s="85"/>
      <c r="Z6" s="85"/>
      <c r="AA6" s="85"/>
      <c r="AB6" s="85"/>
      <c r="AC6" s="85"/>
      <c r="AD6" s="85"/>
      <c r="AE6" s="153" t="s">
        <v>93</v>
      </c>
    </row>
    <row r="7" spans="1:43" ht="17.25" customHeight="1">
      <c r="A7" s="151"/>
      <c r="B7" s="152" t="str">
        <f>'PANEL DE CONTROL DISTRITAL'!B7</f>
        <v>DESCRIPCIÓN</v>
      </c>
      <c r="C7" s="152"/>
      <c r="D7" s="152"/>
      <c r="E7" s="152" t="str">
        <f>'PANEL DE CONTROL DISTRITAL'!E7</f>
        <v>MEDICIÓN</v>
      </c>
      <c r="F7" s="152"/>
      <c r="G7" s="152"/>
      <c r="H7" s="152"/>
      <c r="I7" s="162" t="str">
        <f>'PANEL DE CONTROL DISTRITAL'!A5</f>
        <v>CAMPAÑA ANUAL INTENSA 2023</v>
      </c>
      <c r="J7" s="163"/>
      <c r="K7" s="163"/>
      <c r="L7" s="163"/>
      <c r="M7" s="163"/>
      <c r="N7" s="163"/>
      <c r="O7" s="163"/>
      <c r="P7" s="163"/>
      <c r="Q7" s="163"/>
      <c r="R7" s="163"/>
      <c r="S7" s="163"/>
      <c r="T7" s="163"/>
      <c r="U7" s="163"/>
      <c r="V7" s="163"/>
      <c r="W7" s="163"/>
      <c r="X7" s="163"/>
      <c r="Y7" s="86"/>
      <c r="Z7" s="86"/>
      <c r="AA7" s="86"/>
      <c r="AB7" s="86"/>
      <c r="AC7" s="86"/>
      <c r="AD7" s="86"/>
      <c r="AE7" s="153"/>
    </row>
    <row r="8" spans="1:43" ht="5.25" customHeight="1">
      <c r="A8" s="151"/>
      <c r="B8" s="164"/>
      <c r="C8" s="165"/>
      <c r="D8" s="165"/>
      <c r="E8" s="165"/>
      <c r="F8" s="165"/>
      <c r="G8" s="165"/>
      <c r="H8" s="165"/>
      <c r="I8" s="165"/>
      <c r="J8" s="165"/>
      <c r="K8" s="165"/>
      <c r="L8" s="165"/>
      <c r="M8" s="165"/>
      <c r="N8" s="165"/>
      <c r="O8" s="165"/>
      <c r="P8" s="165"/>
      <c r="Q8" s="165"/>
      <c r="R8" s="165"/>
      <c r="S8" s="165"/>
      <c r="T8" s="165"/>
      <c r="U8" s="165"/>
      <c r="V8" s="165"/>
      <c r="W8" s="165"/>
      <c r="X8" s="165"/>
      <c r="Y8" s="87"/>
      <c r="Z8" s="87"/>
      <c r="AA8" s="87"/>
      <c r="AB8" s="87"/>
      <c r="AC8" s="87"/>
      <c r="AD8" s="87"/>
      <c r="AE8" s="153"/>
    </row>
    <row r="9" spans="1:43" s="2" customFormat="1" ht="29.25" customHeight="1" thickTop="1" thickBot="1">
      <c r="A9" s="151"/>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42" t="str">
        <f>'PANEL DE CONTROL DISTRITAL'!H8</f>
        <v>Nominativo</v>
      </c>
      <c r="I9" s="31" t="str">
        <f>'150151'!I9</f>
        <v>2023-37</v>
      </c>
      <c r="J9" s="31" t="str">
        <f>'150151'!J9</f>
        <v>2023-38</v>
      </c>
      <c r="K9" s="31" t="str">
        <f>'150151'!K9</f>
        <v>2023-39</v>
      </c>
      <c r="L9" s="31" t="str">
        <f>'150151'!L9</f>
        <v>2023-40</v>
      </c>
      <c r="M9" s="31" t="str">
        <f>'150151'!M9</f>
        <v>2023-41</v>
      </c>
      <c r="N9" s="31" t="str">
        <f>'150151'!N9</f>
        <v>2023-42</v>
      </c>
      <c r="O9" s="31" t="str">
        <f>'150151'!O9</f>
        <v>2023-43</v>
      </c>
      <c r="P9" s="31" t="str">
        <f>'150151'!P9</f>
        <v>2023-44</v>
      </c>
      <c r="Q9" s="31" t="str">
        <f>'150151'!Q9</f>
        <v>2023-45</v>
      </c>
      <c r="R9" s="31" t="str">
        <f>'150151'!R9</f>
        <v>2023-46</v>
      </c>
      <c r="S9" s="31" t="str">
        <f>'150151'!S9</f>
        <v>2023-47</v>
      </c>
      <c r="T9" s="31" t="str">
        <f>'150151'!T9</f>
        <v>2023-48</v>
      </c>
      <c r="U9" s="31" t="str">
        <f>'150151'!U9</f>
        <v>2023-49</v>
      </c>
      <c r="V9" s="31" t="str">
        <f>'150151'!V9</f>
        <v>2023-50</v>
      </c>
      <c r="W9" s="31" t="str">
        <f>'150151'!W9</f>
        <v>2023-51</v>
      </c>
      <c r="X9" s="31" t="str">
        <f>'150151'!X9</f>
        <v>2023-52</v>
      </c>
      <c r="Y9" s="31" t="s">
        <v>110</v>
      </c>
      <c r="Z9" s="31" t="s">
        <v>111</v>
      </c>
      <c r="AA9" s="31" t="s">
        <v>112</v>
      </c>
      <c r="AB9" s="31" t="s">
        <v>113</v>
      </c>
      <c r="AC9" s="31" t="s">
        <v>114</v>
      </c>
      <c r="AD9" s="31" t="s">
        <v>115</v>
      </c>
      <c r="AE9" s="153"/>
    </row>
    <row r="10" spans="1:43" s="2" customFormat="1" ht="50.1" customHeight="1" thickTop="1" thickBot="1">
      <c r="A10" s="167">
        <f>'PANEL DE CONTROL DISTRITAL'!A9</f>
        <v>1</v>
      </c>
      <c r="B10" s="169" t="str">
        <f>'PANEL DE CONTROL DISTRITAL'!B9</f>
        <v>ENTREVISTA</v>
      </c>
      <c r="C10" s="166" t="str">
        <f>'PANEL DE CONTROL DISTRITAL'!C9</f>
        <v xml:space="preserve"> Auxiliar de Atención Ciudadana</v>
      </c>
      <c r="D10" s="170" t="str">
        <f>'PANEL DE CONTROL DISTRITAL'!D9</f>
        <v>Efectividad de la entrevista =</v>
      </c>
      <c r="E10" s="166" t="str">
        <f>'PANEL DE CONTROL DISTRITAL'!E9</f>
        <v>(Número de trámites aplicados / (Número de fichas requisitadas - Notificaciones de improcedencia de trámite)) x 100</v>
      </c>
      <c r="F10" s="171" t="str">
        <f>'PANEL DE CONTROL DISTRITAL'!F9</f>
        <v>Semanal (remesa)</v>
      </c>
      <c r="G10" s="172">
        <f>'PANEL DE CONTROL DISTRITAL'!G9</f>
        <v>0.9</v>
      </c>
      <c r="H10" s="25" t="str">
        <f>'PANEL DE CONTROL DISTRITAL'!H9</f>
        <v>Número de trámites aplicados</v>
      </c>
      <c r="I10" s="23">
        <v>145</v>
      </c>
      <c r="J10" s="23">
        <v>702</v>
      </c>
      <c r="K10" s="23">
        <v>623</v>
      </c>
      <c r="L10" s="23">
        <v>715</v>
      </c>
      <c r="M10" s="23">
        <v>799</v>
      </c>
      <c r="N10" s="23">
        <v>768</v>
      </c>
      <c r="O10" s="23">
        <v>749</v>
      </c>
      <c r="P10" s="23">
        <v>805</v>
      </c>
      <c r="Q10" s="23">
        <v>746</v>
      </c>
      <c r="R10" s="23">
        <v>510</v>
      </c>
      <c r="S10" s="23">
        <v>842</v>
      </c>
      <c r="T10" s="23">
        <v>936</v>
      </c>
      <c r="U10" s="23">
        <v>801</v>
      </c>
      <c r="V10" s="23">
        <v>1110</v>
      </c>
      <c r="W10" s="23">
        <v>1117</v>
      </c>
      <c r="X10" s="23">
        <v>963</v>
      </c>
      <c r="Y10" s="23">
        <v>1037</v>
      </c>
      <c r="Z10" s="23">
        <v>856</v>
      </c>
      <c r="AA10" s="75">
        <v>1126</v>
      </c>
      <c r="AB10" s="75">
        <v>1584</v>
      </c>
      <c r="AC10" s="75">
        <v>1856</v>
      </c>
      <c r="AD10" s="64">
        <v>540</v>
      </c>
      <c r="AE10" s="168">
        <f>IFERROR(SUM(I10:AD10)/SUM(I11:AD11),0)</f>
        <v>1</v>
      </c>
    </row>
    <row r="11" spans="1:43" s="2" customFormat="1" ht="50.1" customHeight="1" thickTop="1" thickBot="1">
      <c r="A11" s="167"/>
      <c r="B11" s="169"/>
      <c r="C11" s="166"/>
      <c r="D11" s="170"/>
      <c r="E11" s="166"/>
      <c r="F11" s="171"/>
      <c r="G11" s="172"/>
      <c r="H11" s="25" t="str">
        <f>'PANEL DE CONTROL DISTRITAL'!H10</f>
        <v>Número de fichas requisitadas - Notificaciones de improcedencia de trámite</v>
      </c>
      <c r="I11" s="43">
        <v>145</v>
      </c>
      <c r="J11" s="43">
        <v>703</v>
      </c>
      <c r="K11" s="43">
        <v>623</v>
      </c>
      <c r="L11" s="43">
        <v>714</v>
      </c>
      <c r="M11" s="43">
        <v>799</v>
      </c>
      <c r="N11" s="43">
        <v>768</v>
      </c>
      <c r="O11" s="43">
        <v>749</v>
      </c>
      <c r="P11" s="43">
        <v>805</v>
      </c>
      <c r="Q11" s="43">
        <v>746</v>
      </c>
      <c r="R11" s="43">
        <v>510</v>
      </c>
      <c r="S11" s="43">
        <v>842</v>
      </c>
      <c r="T11" s="43">
        <v>936</v>
      </c>
      <c r="U11" s="43">
        <v>801</v>
      </c>
      <c r="V11" s="43">
        <v>1110</v>
      </c>
      <c r="W11" s="43">
        <v>1117</v>
      </c>
      <c r="X11" s="43">
        <v>963</v>
      </c>
      <c r="Y11" s="43">
        <v>1037</v>
      </c>
      <c r="Z11" s="43">
        <v>856</v>
      </c>
      <c r="AA11" s="98">
        <v>1126</v>
      </c>
      <c r="AB11" s="98">
        <v>1584</v>
      </c>
      <c r="AC11" s="98">
        <v>1856</v>
      </c>
      <c r="AD11" s="68">
        <v>540</v>
      </c>
      <c r="AE11" s="168"/>
    </row>
    <row r="12" spans="1:43" s="45" customFormat="1" ht="8.1" customHeight="1" thickTop="1" thickBot="1">
      <c r="A12" s="167">
        <v>0</v>
      </c>
      <c r="B12" s="167"/>
      <c r="C12" s="167"/>
      <c r="D12" s="167"/>
      <c r="E12" s="167"/>
      <c r="F12" s="167"/>
      <c r="G12" s="167"/>
      <c r="H12" s="167"/>
      <c r="I12" s="167"/>
      <c r="J12" s="167"/>
      <c r="K12" s="167"/>
      <c r="L12" s="167"/>
      <c r="M12" s="167"/>
      <c r="N12" s="167"/>
      <c r="O12" s="167"/>
      <c r="P12" s="167"/>
      <c r="Q12" s="167"/>
      <c r="R12" s="167"/>
      <c r="S12" s="167"/>
      <c r="T12" s="167"/>
      <c r="U12" s="167"/>
      <c r="V12" s="167"/>
      <c r="W12" s="167"/>
      <c r="X12" s="167"/>
      <c r="Y12" s="167"/>
      <c r="Z12" s="167"/>
      <c r="AA12" s="167"/>
      <c r="AB12" s="167"/>
      <c r="AC12" s="167"/>
      <c r="AD12" s="167"/>
      <c r="AE12" s="167"/>
      <c r="AF12" s="44"/>
      <c r="AG12" s="44"/>
      <c r="AH12" s="44"/>
      <c r="AI12" s="44"/>
      <c r="AJ12" s="44"/>
      <c r="AK12" s="44"/>
      <c r="AL12" s="44"/>
      <c r="AM12" s="44"/>
      <c r="AN12" s="44"/>
      <c r="AO12" s="44"/>
      <c r="AP12" s="44"/>
      <c r="AQ12" s="44"/>
    </row>
    <row r="13" spans="1:43" s="3" customFormat="1" ht="50.1" customHeight="1" thickTop="1" thickBot="1">
      <c r="A13" s="167">
        <f>'PANEL DE CONTROL DISTRITAL'!A12</f>
        <v>2</v>
      </c>
      <c r="B13" s="169" t="str">
        <f>'PANEL DE CONTROL DISTRITAL'!B12</f>
        <v>TRÁMITE</v>
      </c>
      <c r="C13" s="166" t="str">
        <f>'PANEL DE CONTROL DISTRITAL'!C12</f>
        <v>Operador de Equipo Tecnológico</v>
      </c>
      <c r="D13" s="170" t="str">
        <f>'PANEL DE CONTROL DISTRITAL'!D12</f>
        <v>Trámites exitosos efectivos=</v>
      </c>
      <c r="E13" s="166" t="str">
        <f>'PANEL DE CONTROL DISTRITAL'!E12</f>
        <v>(Número de trámites exitosos / Número de trámites aplicados) x 100</v>
      </c>
      <c r="F13" s="171" t="str">
        <f>'PANEL DE CONTROL DISTRITAL'!F12</f>
        <v>Semanal (remesa)</v>
      </c>
      <c r="G13" s="172">
        <f>'PANEL DE CONTROL DISTRITAL'!G12</f>
        <v>0.9</v>
      </c>
      <c r="H13" s="25" t="str">
        <f>'PANEL DE CONTROL DISTRITAL'!H12</f>
        <v>Número de trámites exitosos</v>
      </c>
      <c r="I13" s="23">
        <v>145</v>
      </c>
      <c r="J13" s="23">
        <v>700</v>
      </c>
      <c r="K13" s="23">
        <v>622</v>
      </c>
      <c r="L13" s="23">
        <v>715</v>
      </c>
      <c r="M13" s="23">
        <v>796</v>
      </c>
      <c r="N13" s="23">
        <v>767</v>
      </c>
      <c r="O13" s="23">
        <v>746</v>
      </c>
      <c r="P13" s="23">
        <v>801</v>
      </c>
      <c r="Q13" s="23">
        <v>743</v>
      </c>
      <c r="R13" s="23">
        <v>510</v>
      </c>
      <c r="S13" s="23">
        <v>840</v>
      </c>
      <c r="T13" s="23">
        <v>930</v>
      </c>
      <c r="U13" s="23">
        <v>797</v>
      </c>
      <c r="V13" s="23">
        <v>1105</v>
      </c>
      <c r="W13" s="23">
        <v>1110</v>
      </c>
      <c r="X13" s="23">
        <v>833</v>
      </c>
      <c r="Y13" s="23">
        <v>1000</v>
      </c>
      <c r="Z13" s="23">
        <v>854</v>
      </c>
      <c r="AA13" s="75">
        <v>1124</v>
      </c>
      <c r="AB13" s="75">
        <v>1580</v>
      </c>
      <c r="AC13" s="75">
        <v>1851</v>
      </c>
      <c r="AD13" s="64">
        <v>539</v>
      </c>
      <c r="AE13" s="168">
        <f>IFERROR(SUM(I13:AD13)/SUM(I14:AD14),0)</f>
        <v>0.98851526125194</v>
      </c>
    </row>
    <row r="14" spans="1:43" s="3" customFormat="1" ht="50.1" customHeight="1" thickTop="1" thickBot="1">
      <c r="A14" s="167"/>
      <c r="B14" s="169"/>
      <c r="C14" s="166"/>
      <c r="D14" s="170"/>
      <c r="E14" s="166"/>
      <c r="F14" s="171"/>
      <c r="G14" s="172"/>
      <c r="H14" s="25" t="str">
        <f>'PANEL DE CONTROL DISTRITAL'!H13</f>
        <v>Número de trámites aplicados</v>
      </c>
      <c r="I14" s="43">
        <v>145</v>
      </c>
      <c r="J14" s="43">
        <v>702</v>
      </c>
      <c r="K14" s="43">
        <v>623</v>
      </c>
      <c r="L14" s="43">
        <v>715</v>
      </c>
      <c r="M14" s="43">
        <v>799</v>
      </c>
      <c r="N14" s="43">
        <v>768</v>
      </c>
      <c r="O14" s="43">
        <v>749</v>
      </c>
      <c r="P14" s="43">
        <v>805</v>
      </c>
      <c r="Q14" s="43">
        <v>746</v>
      </c>
      <c r="R14" s="43">
        <v>510</v>
      </c>
      <c r="S14" s="43">
        <v>842</v>
      </c>
      <c r="T14" s="43">
        <v>936</v>
      </c>
      <c r="U14" s="43">
        <v>801</v>
      </c>
      <c r="V14" s="43">
        <v>1110</v>
      </c>
      <c r="W14" s="43">
        <v>1117</v>
      </c>
      <c r="X14" s="43">
        <v>963</v>
      </c>
      <c r="Y14" s="43">
        <v>1037</v>
      </c>
      <c r="Z14" s="43">
        <v>856</v>
      </c>
      <c r="AA14" s="98">
        <v>1126</v>
      </c>
      <c r="AB14" s="98">
        <v>1584</v>
      </c>
      <c r="AC14" s="98">
        <v>1856</v>
      </c>
      <c r="AD14" s="68">
        <v>540</v>
      </c>
      <c r="AE14" s="168"/>
    </row>
    <row r="15" spans="1:43" s="45" customFormat="1" ht="8.1" customHeight="1" thickTop="1" thickBot="1">
      <c r="A15" s="167"/>
      <c r="B15" s="167"/>
      <c r="C15" s="167"/>
      <c r="D15" s="167"/>
      <c r="E15" s="167"/>
      <c r="F15" s="167"/>
      <c r="G15" s="167"/>
      <c r="H15" s="167"/>
      <c r="I15" s="167"/>
      <c r="J15" s="167"/>
      <c r="K15" s="167"/>
      <c r="L15" s="167"/>
      <c r="M15" s="167"/>
      <c r="N15" s="167"/>
      <c r="O15" s="167"/>
      <c r="P15" s="167"/>
      <c r="Q15" s="167"/>
      <c r="R15" s="167"/>
      <c r="S15" s="167"/>
      <c r="T15" s="167"/>
      <c r="U15" s="167"/>
      <c r="V15" s="167"/>
      <c r="W15" s="167"/>
      <c r="X15" s="167"/>
      <c r="Y15" s="167"/>
      <c r="Z15" s="167"/>
      <c r="AA15" s="167"/>
      <c r="AB15" s="167"/>
      <c r="AC15" s="167"/>
      <c r="AD15" s="167"/>
      <c r="AE15" s="167"/>
      <c r="AF15" s="44"/>
      <c r="AG15" s="44"/>
      <c r="AH15" s="44"/>
      <c r="AI15" s="44"/>
      <c r="AJ15" s="44"/>
      <c r="AK15" s="44"/>
      <c r="AL15" s="44"/>
      <c r="AM15" s="44"/>
      <c r="AN15" s="44"/>
      <c r="AO15" s="44"/>
      <c r="AP15" s="44"/>
      <c r="AQ15" s="44"/>
    </row>
    <row r="16" spans="1:43" s="3" customFormat="1" ht="50.1" customHeight="1" thickTop="1" thickBot="1">
      <c r="A16" s="167">
        <f>'PANEL DE CONTROL DISTRITAL'!A15</f>
        <v>3</v>
      </c>
      <c r="B16" s="169" t="str">
        <f>'PANEL DE CONTROL DISTRITAL'!B15</f>
        <v>TRANSFERENCIA</v>
      </c>
      <c r="C16" s="166" t="str">
        <f>'PANEL DE CONTROL DISTRITAL'!C15</f>
        <v>Responsable de Módulo</v>
      </c>
      <c r="D16" s="170" t="str">
        <f>'PANEL DE CONTROL DISTRITAL'!D15</f>
        <v xml:space="preserve">Transacciones exitosas = </v>
      </c>
      <c r="E16" s="166" t="str">
        <f>'PANEL DE CONTROL DISTRITAL'!E15</f>
        <v>(Número de Archivos de Transacción aceptados /Total de Archivos de Transacción procesados) x100</v>
      </c>
      <c r="F16" s="171" t="str">
        <f>'PANEL DE CONTROL DISTRITAL'!F15</f>
        <v>Semanal (remesa)</v>
      </c>
      <c r="G16" s="172">
        <f>'PANEL DE CONTROL DISTRITAL'!G15</f>
        <v>0.9</v>
      </c>
      <c r="H16" s="25" t="str">
        <f>'PANEL DE CONTROL DISTRITAL'!H15</f>
        <v>Número de Archivos de Transacción aceptados</v>
      </c>
      <c r="I16" s="23">
        <v>145</v>
      </c>
      <c r="J16" s="23">
        <v>702</v>
      </c>
      <c r="K16" s="23">
        <v>623</v>
      </c>
      <c r="L16" s="23">
        <v>715</v>
      </c>
      <c r="M16" s="23">
        <v>799</v>
      </c>
      <c r="N16" s="23">
        <v>768</v>
      </c>
      <c r="O16" s="23">
        <v>749</v>
      </c>
      <c r="P16" s="23">
        <v>805</v>
      </c>
      <c r="Q16" s="23">
        <v>746</v>
      </c>
      <c r="R16" s="23">
        <v>510</v>
      </c>
      <c r="S16" s="23">
        <v>842</v>
      </c>
      <c r="T16" s="23">
        <v>936</v>
      </c>
      <c r="U16" s="23">
        <v>801</v>
      </c>
      <c r="V16" s="23">
        <v>1110</v>
      </c>
      <c r="W16" s="23">
        <v>1117</v>
      </c>
      <c r="X16" s="23">
        <v>963</v>
      </c>
      <c r="Y16" s="23">
        <v>1037</v>
      </c>
      <c r="Z16" s="23">
        <v>856</v>
      </c>
      <c r="AA16" s="75">
        <v>1126</v>
      </c>
      <c r="AB16" s="75">
        <v>1584</v>
      </c>
      <c r="AC16" s="75">
        <v>1856</v>
      </c>
      <c r="AD16" s="64">
        <v>540</v>
      </c>
      <c r="AE16" s="168">
        <f>IFERROR(SUM(I16:AD16)/SUM(I17:AD17),0)</f>
        <v>1.0000517357338714</v>
      </c>
    </row>
    <row r="17" spans="1:43" s="3" customFormat="1" ht="50.1" customHeight="1" thickTop="1" thickBot="1">
      <c r="A17" s="167"/>
      <c r="B17" s="169"/>
      <c r="C17" s="166"/>
      <c r="D17" s="170"/>
      <c r="E17" s="166"/>
      <c r="F17" s="171"/>
      <c r="G17" s="172"/>
      <c r="H17" s="25" t="str">
        <f>'PANEL DE CONTROL DISTRITAL'!H16</f>
        <v>Total de Archivos de Transacción procesados</v>
      </c>
      <c r="I17" s="43">
        <v>145</v>
      </c>
      <c r="J17" s="43">
        <v>702</v>
      </c>
      <c r="K17" s="43">
        <v>623</v>
      </c>
      <c r="L17" s="43">
        <v>715</v>
      </c>
      <c r="M17" s="43">
        <v>799</v>
      </c>
      <c r="N17" s="43">
        <v>768</v>
      </c>
      <c r="O17" s="43">
        <v>749</v>
      </c>
      <c r="P17" s="43">
        <v>805</v>
      </c>
      <c r="Q17" s="43">
        <v>746</v>
      </c>
      <c r="R17" s="43">
        <v>510</v>
      </c>
      <c r="S17" s="43">
        <v>842</v>
      </c>
      <c r="T17" s="43">
        <v>936</v>
      </c>
      <c r="U17" s="43">
        <v>801</v>
      </c>
      <c r="V17" s="43">
        <v>1110</v>
      </c>
      <c r="W17" s="43">
        <v>1117</v>
      </c>
      <c r="X17" s="43">
        <v>963</v>
      </c>
      <c r="Y17" s="43">
        <v>1037</v>
      </c>
      <c r="Z17" s="43">
        <v>856</v>
      </c>
      <c r="AA17" s="98">
        <v>1125</v>
      </c>
      <c r="AB17" s="98">
        <v>1584</v>
      </c>
      <c r="AC17" s="98">
        <v>1856</v>
      </c>
      <c r="AD17" s="68">
        <v>540</v>
      </c>
      <c r="AE17" s="168"/>
    </row>
    <row r="18" spans="1:43" s="45" customFormat="1" ht="8.1" customHeight="1" thickTop="1" thickBot="1">
      <c r="A18" s="167"/>
      <c r="B18" s="167"/>
      <c r="C18" s="167"/>
      <c r="D18" s="167"/>
      <c r="E18" s="167"/>
      <c r="F18" s="167"/>
      <c r="G18" s="167"/>
      <c r="H18" s="167"/>
      <c r="I18" s="167"/>
      <c r="J18" s="167"/>
      <c r="K18" s="167"/>
      <c r="L18" s="167"/>
      <c r="M18" s="167"/>
      <c r="N18" s="167"/>
      <c r="O18" s="167"/>
      <c r="P18" s="167"/>
      <c r="Q18" s="167"/>
      <c r="R18" s="167"/>
      <c r="S18" s="167"/>
      <c r="T18" s="167"/>
      <c r="U18" s="167"/>
      <c r="V18" s="167"/>
      <c r="W18" s="167"/>
      <c r="X18" s="167"/>
      <c r="Y18" s="167"/>
      <c r="Z18" s="167"/>
      <c r="AA18" s="167"/>
      <c r="AB18" s="167"/>
      <c r="AC18" s="167"/>
      <c r="AD18" s="167"/>
      <c r="AE18" s="167"/>
      <c r="AF18" s="44"/>
      <c r="AG18" s="44"/>
      <c r="AH18" s="44"/>
      <c r="AI18" s="44"/>
      <c r="AJ18" s="44"/>
      <c r="AK18" s="44"/>
      <c r="AL18" s="44"/>
      <c r="AM18" s="44"/>
      <c r="AN18" s="44"/>
      <c r="AO18" s="44"/>
      <c r="AP18" s="44"/>
      <c r="AQ18" s="44"/>
    </row>
    <row r="19" spans="1:43" s="3" customFormat="1" ht="50.1" customHeight="1" thickTop="1" thickBot="1">
      <c r="A19" s="167">
        <f>'PANEL DE CONTROL DISTRITAL'!A18</f>
        <v>4</v>
      </c>
      <c r="B19" s="169" t="str">
        <f>'PANEL DE CONTROL DISTRITAL'!B18</f>
        <v>CONCILIACIÓN</v>
      </c>
      <c r="C19" s="166" t="str">
        <f>'PANEL DE CONTROL DISTRITAL'!C18</f>
        <v>Responsable de Módulo</v>
      </c>
      <c r="D19" s="170" t="str">
        <f>'PANEL DE CONTROL DISTRITAL'!D18</f>
        <v xml:space="preserve">Credenciales disponibles para entrega = </v>
      </c>
      <c r="E19" s="166" t="str">
        <f>'PANEL DE CONTROL DISTRITAL'!E18</f>
        <v>((Credenciales recibidas - Credenciales inconsistentes) / Credenciales recibidas) x 100</v>
      </c>
      <c r="F19" s="171" t="str">
        <f>'PANEL DE CONTROL DISTRITAL'!F18</f>
        <v>Semanal (remesa)</v>
      </c>
      <c r="G19" s="172">
        <f>'PANEL DE CONTROL DISTRITAL'!G18</f>
        <v>0.9</v>
      </c>
      <c r="H19" s="25" t="str">
        <f>'PANEL DE CONTROL DISTRITAL'!H18</f>
        <v xml:space="preserve">Credenciales Recibidas - Credenciales inconsistentes </v>
      </c>
      <c r="I19" s="23">
        <v>142</v>
      </c>
      <c r="J19" s="23">
        <v>842</v>
      </c>
      <c r="K19" s="23">
        <v>688</v>
      </c>
      <c r="L19" s="23">
        <v>605</v>
      </c>
      <c r="M19" s="23">
        <v>794</v>
      </c>
      <c r="N19" s="23">
        <v>792</v>
      </c>
      <c r="O19" s="23">
        <v>748</v>
      </c>
      <c r="P19" s="23">
        <v>791</v>
      </c>
      <c r="Q19" s="23">
        <v>768</v>
      </c>
      <c r="R19" s="23">
        <v>547</v>
      </c>
      <c r="S19" s="23">
        <v>693</v>
      </c>
      <c r="T19" s="23">
        <v>886</v>
      </c>
      <c r="U19" s="23">
        <v>780</v>
      </c>
      <c r="V19" s="23">
        <v>829</v>
      </c>
      <c r="W19" s="23">
        <v>1133</v>
      </c>
      <c r="X19" s="23">
        <v>1176</v>
      </c>
      <c r="Y19" s="23">
        <v>750</v>
      </c>
      <c r="Z19" s="23">
        <v>539</v>
      </c>
      <c r="AA19" s="64">
        <v>671</v>
      </c>
      <c r="AB19" s="75">
        <v>1853</v>
      </c>
      <c r="AC19" s="75">
        <v>1460</v>
      </c>
      <c r="AD19" s="64">
        <v>28</v>
      </c>
      <c r="AE19" s="168">
        <f>IFERROR(SUM(I19:AD19)/SUM(I20:AD20),0)</f>
        <v>1</v>
      </c>
    </row>
    <row r="20" spans="1:43" s="3" customFormat="1" ht="50.1" customHeight="1" thickTop="1" thickBot="1">
      <c r="A20" s="167"/>
      <c r="B20" s="169"/>
      <c r="C20" s="166"/>
      <c r="D20" s="170"/>
      <c r="E20" s="166"/>
      <c r="F20" s="171"/>
      <c r="G20" s="172"/>
      <c r="H20" s="25" t="str">
        <f>'PANEL DE CONTROL DISTRITAL'!H19</f>
        <v>Credenciales recibidas</v>
      </c>
      <c r="I20" s="43">
        <v>142</v>
      </c>
      <c r="J20" s="43">
        <v>842</v>
      </c>
      <c r="K20" s="43">
        <v>688</v>
      </c>
      <c r="L20" s="43">
        <v>605</v>
      </c>
      <c r="M20" s="43">
        <v>794</v>
      </c>
      <c r="N20" s="43">
        <v>792</v>
      </c>
      <c r="O20" s="43">
        <v>748</v>
      </c>
      <c r="P20" s="43">
        <v>791</v>
      </c>
      <c r="Q20" s="43">
        <v>768</v>
      </c>
      <c r="R20" s="43">
        <v>547</v>
      </c>
      <c r="S20" s="43">
        <v>693</v>
      </c>
      <c r="T20" s="43">
        <v>886</v>
      </c>
      <c r="U20" s="43">
        <v>780</v>
      </c>
      <c r="V20" s="43">
        <v>829</v>
      </c>
      <c r="W20" s="43">
        <v>1133</v>
      </c>
      <c r="X20" s="43">
        <v>1176</v>
      </c>
      <c r="Y20" s="43">
        <v>750</v>
      </c>
      <c r="Z20" s="43">
        <v>539</v>
      </c>
      <c r="AA20" s="68">
        <v>671</v>
      </c>
      <c r="AB20" s="98">
        <v>1853</v>
      </c>
      <c r="AC20" s="98">
        <v>1460</v>
      </c>
      <c r="AD20" s="68">
        <v>28</v>
      </c>
      <c r="AE20" s="168"/>
    </row>
    <row r="21" spans="1:43" s="45" customFormat="1" ht="8.1" customHeight="1" thickTop="1" thickBot="1">
      <c r="A21" s="46"/>
      <c r="B21" s="47"/>
      <c r="C21" s="48"/>
      <c r="D21" s="49"/>
      <c r="E21" s="48"/>
      <c r="F21" s="50"/>
      <c r="G21" s="51"/>
      <c r="H21" s="52"/>
      <c r="I21" s="53"/>
      <c r="J21" s="53"/>
      <c r="K21" s="53"/>
      <c r="L21" s="53"/>
      <c r="M21" s="53"/>
      <c r="N21" s="53"/>
      <c r="O21" s="53"/>
      <c r="P21" s="53"/>
      <c r="Q21" s="53"/>
      <c r="R21" s="53"/>
      <c r="S21" s="53"/>
      <c r="T21" s="53"/>
      <c r="U21" s="53"/>
      <c r="V21" s="53"/>
      <c r="W21" s="53"/>
      <c r="X21" s="53"/>
      <c r="Y21" s="53"/>
      <c r="Z21" s="53"/>
      <c r="AA21" s="53"/>
      <c r="AB21" s="53"/>
      <c r="AC21" s="53"/>
      <c r="AD21" s="53"/>
      <c r="AE21" s="54"/>
      <c r="AF21" s="44"/>
      <c r="AG21" s="44"/>
      <c r="AH21" s="44"/>
      <c r="AI21" s="44"/>
      <c r="AJ21" s="44"/>
      <c r="AK21" s="44"/>
      <c r="AL21" s="44"/>
      <c r="AM21" s="44"/>
      <c r="AN21" s="44"/>
      <c r="AO21" s="44"/>
      <c r="AP21" s="44"/>
      <c r="AQ21" s="44"/>
    </row>
    <row r="22" spans="1:43" s="3" customFormat="1" ht="50.1" customHeight="1" thickTop="1" thickBot="1">
      <c r="A22" s="167">
        <f>'PANEL DE CONTROL DISTRITAL'!A21</f>
        <v>5</v>
      </c>
      <c r="B22" s="169" t="str">
        <f>'PANEL DE CONTROL DISTRITAL'!B21</f>
        <v>CONCILIACIÓN</v>
      </c>
      <c r="C22" s="166" t="str">
        <f>'PANEL DE CONTROL DISTRITAL'!C21</f>
        <v>Responsable de Módulo</v>
      </c>
      <c r="D22" s="170" t="str">
        <f>'PANEL DE CONTROL DISTRITAL'!D21</f>
        <v xml:space="preserve">Credenciales disponibles para entrega = </v>
      </c>
      <c r="E22" s="166" t="str">
        <f>'PANEL DE CONTROL DISTRITAL'!E21</f>
        <v>(Credenciales en resguardo / Credenciales totales en SIIRFE disponibles para entrega) x 100</v>
      </c>
      <c r="F22" s="171" t="str">
        <f>'PANEL DE CONTROL DISTRITAL'!F21</f>
        <v>Semanal (remesa)</v>
      </c>
      <c r="G22" s="172">
        <f>'PANEL DE CONTROL DISTRITAL'!G21</f>
        <v>1</v>
      </c>
      <c r="H22" s="25" t="str">
        <f>'PANEL DE CONTROL DISTRITAL'!H21</f>
        <v>Credenciales en resguardo</v>
      </c>
      <c r="I22" s="23">
        <v>1961</v>
      </c>
      <c r="J22" s="23">
        <v>1883</v>
      </c>
      <c r="K22" s="23">
        <v>1931</v>
      </c>
      <c r="L22" s="23">
        <v>1769</v>
      </c>
      <c r="M22" s="23">
        <v>1870</v>
      </c>
      <c r="N22" s="23">
        <v>1932</v>
      </c>
      <c r="O22" s="23">
        <v>1926</v>
      </c>
      <c r="P22" s="23">
        <v>1949</v>
      </c>
      <c r="Q22" s="23">
        <v>1948</v>
      </c>
      <c r="R22" s="23">
        <v>1948</v>
      </c>
      <c r="S22" s="23">
        <v>1771</v>
      </c>
      <c r="T22" s="23">
        <v>1935</v>
      </c>
      <c r="U22" s="23">
        <v>1921</v>
      </c>
      <c r="V22" s="23">
        <v>1921</v>
      </c>
      <c r="W22" s="23">
        <v>2055</v>
      </c>
      <c r="X22" s="23">
        <v>2143</v>
      </c>
      <c r="Y22" s="23">
        <v>1859</v>
      </c>
      <c r="Z22" s="23">
        <v>1520</v>
      </c>
      <c r="AA22" s="75">
        <v>1453</v>
      </c>
      <c r="AB22" s="75">
        <v>2066</v>
      </c>
      <c r="AC22" s="75">
        <v>2229</v>
      </c>
      <c r="AD22" s="75">
        <v>2214</v>
      </c>
      <c r="AE22" s="168">
        <f>IFERROR(SUM(I22:AD22)/SUM(I23:AD23),0)</f>
        <v>1</v>
      </c>
    </row>
    <row r="23" spans="1:43" s="3" customFormat="1" ht="50.1" customHeight="1" thickTop="1" thickBot="1">
      <c r="A23" s="167"/>
      <c r="B23" s="169"/>
      <c r="C23" s="166"/>
      <c r="D23" s="170"/>
      <c r="E23" s="166"/>
      <c r="F23" s="171"/>
      <c r="G23" s="172"/>
      <c r="H23" s="25" t="str">
        <f>'PANEL DE CONTROL DISTRITAL'!H22</f>
        <v>Credenciales totales en SIIRFE disponibles para entrega</v>
      </c>
      <c r="I23" s="43">
        <v>1961</v>
      </c>
      <c r="J23" s="43">
        <v>1883</v>
      </c>
      <c r="K23" s="43">
        <v>1931</v>
      </c>
      <c r="L23" s="43">
        <v>1769</v>
      </c>
      <c r="M23" s="43">
        <v>1870</v>
      </c>
      <c r="N23" s="43">
        <v>1932</v>
      </c>
      <c r="O23" s="43">
        <v>1926</v>
      </c>
      <c r="P23" s="43">
        <v>1949</v>
      </c>
      <c r="Q23" s="43">
        <v>1948</v>
      </c>
      <c r="R23" s="43">
        <v>1948</v>
      </c>
      <c r="S23" s="43">
        <v>1771</v>
      </c>
      <c r="T23" s="43">
        <v>1935</v>
      </c>
      <c r="U23" s="43">
        <v>1921</v>
      </c>
      <c r="V23" s="43">
        <v>1921</v>
      </c>
      <c r="W23" s="43">
        <v>2055</v>
      </c>
      <c r="X23" s="43">
        <v>2143</v>
      </c>
      <c r="Y23" s="43">
        <v>1859</v>
      </c>
      <c r="Z23" s="43">
        <v>1520</v>
      </c>
      <c r="AA23" s="98">
        <v>1453</v>
      </c>
      <c r="AB23" s="98">
        <v>2066</v>
      </c>
      <c r="AC23" s="98">
        <v>2229</v>
      </c>
      <c r="AD23" s="98">
        <v>2214</v>
      </c>
      <c r="AE23" s="168"/>
    </row>
    <row r="24" spans="1:43" s="4" customFormat="1" ht="7.5" customHeight="1" thickTop="1" thickBot="1">
      <c r="A24" s="167"/>
      <c r="B24" s="167"/>
      <c r="C24" s="167"/>
      <c r="D24" s="167"/>
      <c r="E24" s="167"/>
      <c r="F24" s="167"/>
      <c r="G24" s="167"/>
      <c r="H24" s="167"/>
      <c r="I24" s="167"/>
      <c r="J24" s="167"/>
      <c r="K24" s="167"/>
      <c r="L24" s="167"/>
      <c r="M24" s="167"/>
      <c r="N24" s="167"/>
      <c r="O24" s="167"/>
      <c r="P24" s="167"/>
      <c r="Q24" s="167"/>
      <c r="R24" s="167"/>
      <c r="S24" s="167"/>
      <c r="T24" s="167"/>
      <c r="U24" s="167"/>
      <c r="V24" s="167"/>
      <c r="W24" s="167"/>
      <c r="X24" s="167"/>
      <c r="Y24" s="167"/>
      <c r="Z24" s="167"/>
      <c r="AA24" s="167"/>
      <c r="AB24" s="167"/>
      <c r="AC24" s="167"/>
      <c r="AD24" s="167"/>
      <c r="AE24" s="167"/>
    </row>
    <row r="25" spans="1:43" ht="50.1" customHeight="1" thickTop="1" thickBot="1">
      <c r="A25" s="167">
        <f>'PANEL DE CONTROL DISTRITAL'!A24</f>
        <v>6</v>
      </c>
      <c r="B25" s="169" t="str">
        <f>'PANEL DE CONTROL DISTRITAL'!B24</f>
        <v>ENTREGA</v>
      </c>
      <c r="C25" s="166" t="str">
        <f>'PANEL DE CONTROL DISTRITAL'!C24</f>
        <v>Operador de Equipo Tecnológico</v>
      </c>
      <c r="D25" s="170" t="str">
        <f>'PANEL DE CONTROL DISTRITAL'!D24</f>
        <v xml:space="preserve">Efectividad de entrega de CPV en MAC = </v>
      </c>
      <c r="E25" s="166" t="str">
        <f>'PANEL DE CONTROL DISTRITAL'!E24</f>
        <v>(Total de credenciales entregadas / Total de credenciales solicitadas) x 100</v>
      </c>
      <c r="F25" s="171" t="str">
        <f>'PANEL DE CONTROL DISTRITAL'!F24</f>
        <v>Semanal (remesa)</v>
      </c>
      <c r="G25" s="172">
        <f>'PANEL DE CONTROL DISTRITAL'!G24</f>
        <v>0.9</v>
      </c>
      <c r="H25" s="25" t="str">
        <f>'PANEL DE CONTROL DISTRITAL'!H24</f>
        <v xml:space="preserve">Total de credenciales entregadas </v>
      </c>
      <c r="I25" s="23">
        <v>158</v>
      </c>
      <c r="J25" s="23">
        <v>763</v>
      </c>
      <c r="K25" s="23">
        <v>629</v>
      </c>
      <c r="L25" s="23">
        <v>767</v>
      </c>
      <c r="M25" s="23">
        <v>680</v>
      </c>
      <c r="N25" s="23">
        <v>723</v>
      </c>
      <c r="O25" s="23">
        <v>754</v>
      </c>
      <c r="P25" s="23">
        <v>768</v>
      </c>
      <c r="Q25" s="23">
        <v>769</v>
      </c>
      <c r="R25" s="23">
        <v>547</v>
      </c>
      <c r="S25" s="23">
        <v>857</v>
      </c>
      <c r="T25" s="23">
        <v>722</v>
      </c>
      <c r="U25" s="23">
        <v>794</v>
      </c>
      <c r="V25" s="23">
        <v>829</v>
      </c>
      <c r="W25" s="23">
        <v>999</v>
      </c>
      <c r="X25" s="23">
        <v>1070</v>
      </c>
      <c r="Y25" s="23">
        <v>1034</v>
      </c>
      <c r="Z25" s="23">
        <v>878</v>
      </c>
      <c r="AA25" s="64">
        <v>738</v>
      </c>
      <c r="AB25" s="75">
        <v>1240</v>
      </c>
      <c r="AC25" s="75">
        <v>1286</v>
      </c>
      <c r="AD25" s="64">
        <v>43</v>
      </c>
      <c r="AE25" s="168">
        <f>IFERROR(SUM(I25:AD25)/SUM(I26:AD26),0)</f>
        <v>0.99988269794721407</v>
      </c>
    </row>
    <row r="26" spans="1:43" ht="50.1" customHeight="1" thickTop="1" thickBot="1">
      <c r="A26" s="167"/>
      <c r="B26" s="169"/>
      <c r="C26" s="166"/>
      <c r="D26" s="170"/>
      <c r="E26" s="166"/>
      <c r="F26" s="171"/>
      <c r="G26" s="172"/>
      <c r="H26" s="25" t="str">
        <f>'PANEL DE CONTROL DISTRITAL'!H25</f>
        <v xml:space="preserve"> Total de credenciales solicitadas</v>
      </c>
      <c r="I26" s="43">
        <v>158</v>
      </c>
      <c r="J26" s="43">
        <v>764</v>
      </c>
      <c r="K26" s="43">
        <v>629</v>
      </c>
      <c r="L26" s="43">
        <v>767</v>
      </c>
      <c r="M26" s="43">
        <v>680</v>
      </c>
      <c r="N26" s="43">
        <v>723</v>
      </c>
      <c r="O26" s="43">
        <v>754</v>
      </c>
      <c r="P26" s="43">
        <v>768</v>
      </c>
      <c r="Q26" s="43">
        <v>769</v>
      </c>
      <c r="R26" s="43">
        <v>547</v>
      </c>
      <c r="S26" s="43">
        <v>857</v>
      </c>
      <c r="T26" s="43">
        <v>722</v>
      </c>
      <c r="U26" s="43">
        <v>794</v>
      </c>
      <c r="V26" s="43">
        <v>829</v>
      </c>
      <c r="W26" s="43">
        <v>999</v>
      </c>
      <c r="X26" s="43">
        <v>1071</v>
      </c>
      <c r="Y26" s="43">
        <v>1034</v>
      </c>
      <c r="Z26" s="43">
        <v>878</v>
      </c>
      <c r="AA26" s="68">
        <v>738</v>
      </c>
      <c r="AB26" s="98">
        <v>1240</v>
      </c>
      <c r="AC26" s="98">
        <v>1286</v>
      </c>
      <c r="AD26" s="68">
        <v>43</v>
      </c>
      <c r="AE26" s="168"/>
    </row>
    <row r="27" spans="1:43" ht="15.75" customHeight="1" thickTop="1">
      <c r="B27" s="1" t="s">
        <v>116</v>
      </c>
      <c r="H27" s="55"/>
      <c r="I27" s="56"/>
      <c r="J27" s="56"/>
      <c r="K27" s="56"/>
      <c r="L27" s="56"/>
      <c r="M27" s="56"/>
      <c r="N27" s="56"/>
      <c r="O27" s="56"/>
      <c r="P27" s="56"/>
      <c r="Q27" s="56"/>
      <c r="R27" s="56"/>
      <c r="S27" s="56"/>
      <c r="T27" s="56"/>
      <c r="U27" s="56"/>
      <c r="V27" s="56"/>
      <c r="W27" s="56"/>
      <c r="X27" s="56"/>
      <c r="Y27" s="56"/>
      <c r="Z27" s="56"/>
      <c r="AA27" s="56"/>
      <c r="AB27" s="56"/>
      <c r="AC27" s="56"/>
      <c r="AD27" s="56"/>
      <c r="AE27" s="12"/>
    </row>
    <row r="28" spans="1:43" ht="15.75" customHeight="1">
      <c r="H28" s="57"/>
    </row>
    <row r="29" spans="1:43" ht="15.75" customHeight="1">
      <c r="H29" s="57"/>
      <c r="I29" s="179" t="s">
        <v>117</v>
      </c>
      <c r="J29" s="179"/>
      <c r="K29" s="179"/>
      <c r="L29" s="179"/>
    </row>
    <row r="30" spans="1:43" ht="15.75" customHeight="1">
      <c r="H30" s="57"/>
      <c r="I30" s="26"/>
      <c r="J30" s="27" t="s">
        <v>118</v>
      </c>
      <c r="K30" s="27"/>
      <c r="L30" s="27"/>
    </row>
    <row r="31" spans="1:43" ht="39" customHeight="1">
      <c r="H31" s="57"/>
      <c r="I31" s="28"/>
      <c r="J31" s="27" t="s">
        <v>119</v>
      </c>
      <c r="K31" s="27"/>
      <c r="L31" s="27"/>
    </row>
    <row r="32" spans="1:43" ht="30" customHeight="1">
      <c r="H32" s="57"/>
      <c r="I32" s="29"/>
      <c r="J32" s="27" t="s">
        <v>120</v>
      </c>
      <c r="K32" s="27"/>
      <c r="L32" s="27"/>
    </row>
    <row r="33" spans="2:13" ht="30" customHeight="1">
      <c r="H33" s="57"/>
      <c r="I33" s="27"/>
      <c r="J33" s="27"/>
      <c r="K33" s="27"/>
      <c r="L33" s="27"/>
    </row>
    <row r="34" spans="2:13" ht="30" customHeight="1">
      <c r="B34" s="180" t="s">
        <v>121</v>
      </c>
      <c r="C34" s="180"/>
      <c r="D34" s="180"/>
      <c r="E34" s="180"/>
      <c r="F34" s="180"/>
      <c r="G34" s="180"/>
      <c r="H34" s="180"/>
      <c r="I34" s="180"/>
      <c r="J34" s="180"/>
      <c r="K34" s="180"/>
      <c r="L34" s="180"/>
      <c r="M34" s="181"/>
    </row>
    <row r="35" spans="2:13" ht="30" customHeight="1">
      <c r="B35" s="182" t="s">
        <v>122</v>
      </c>
      <c r="C35" s="182"/>
      <c r="D35" s="182"/>
      <c r="E35" s="182"/>
      <c r="F35" s="182"/>
      <c r="G35" s="183"/>
      <c r="H35" s="184" t="s">
        <v>123</v>
      </c>
      <c r="I35" s="182"/>
      <c r="J35" s="182"/>
      <c r="K35" s="182"/>
      <c r="L35" s="182"/>
      <c r="M35" s="183"/>
    </row>
    <row r="36" spans="2:13" ht="30" customHeight="1">
      <c r="B36" s="173"/>
      <c r="C36" s="174"/>
      <c r="D36" s="174"/>
      <c r="E36" s="174"/>
      <c r="F36" s="174"/>
      <c r="G36" s="175"/>
      <c r="H36" s="173"/>
      <c r="I36" s="174"/>
      <c r="J36" s="174"/>
      <c r="K36" s="174"/>
      <c r="L36" s="174"/>
      <c r="M36" s="175"/>
    </row>
    <row r="37" spans="2:13" ht="30" customHeight="1">
      <c r="B37" s="176"/>
      <c r="C37" s="177"/>
      <c r="D37" s="177"/>
      <c r="E37" s="177"/>
      <c r="F37" s="177"/>
      <c r="G37" s="178"/>
      <c r="H37" s="176"/>
      <c r="I37" s="177"/>
      <c r="J37" s="177"/>
      <c r="K37" s="177"/>
      <c r="L37" s="177"/>
      <c r="M37" s="178"/>
    </row>
    <row r="38" spans="2:13" ht="35.1" customHeight="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1">
    <mergeCell ref="B35:G35"/>
    <mergeCell ref="H35:M35"/>
    <mergeCell ref="B36:G37"/>
    <mergeCell ref="H36:M37"/>
    <mergeCell ref="A24:AE24"/>
    <mergeCell ref="A25:A26"/>
    <mergeCell ref="B25:B26"/>
    <mergeCell ref="C25:C26"/>
    <mergeCell ref="D25:D26"/>
    <mergeCell ref="E25:E26"/>
    <mergeCell ref="F25:F26"/>
    <mergeCell ref="G25:G26"/>
    <mergeCell ref="AE25:AE26"/>
    <mergeCell ref="AE10:AE11"/>
    <mergeCell ref="A1:AE1"/>
    <mergeCell ref="F2:G2"/>
    <mergeCell ref="A4:AE4"/>
    <mergeCell ref="A5:AE5"/>
    <mergeCell ref="A6:A9"/>
    <mergeCell ref="B6:H6"/>
    <mergeCell ref="I6:X6"/>
    <mergeCell ref="AE6:AE9"/>
    <mergeCell ref="B7:D7"/>
    <mergeCell ref="E7:H7"/>
    <mergeCell ref="I7:X7"/>
    <mergeCell ref="B8:X8"/>
    <mergeCell ref="X2:AE2"/>
    <mergeCell ref="F10:F11"/>
    <mergeCell ref="G10:G11"/>
    <mergeCell ref="E16:E17"/>
    <mergeCell ref="A10:A11"/>
    <mergeCell ref="B10:B11"/>
    <mergeCell ref="C10:C11"/>
    <mergeCell ref="D10:D11"/>
    <mergeCell ref="A15:AE15"/>
    <mergeCell ref="A12:AE12"/>
    <mergeCell ref="A13:A14"/>
    <mergeCell ref="B13:B14"/>
    <mergeCell ref="C13:C14"/>
    <mergeCell ref="D13:D14"/>
    <mergeCell ref="E13:E14"/>
    <mergeCell ref="F13:F14"/>
    <mergeCell ref="G13:G14"/>
    <mergeCell ref="AE13:AE14"/>
    <mergeCell ref="E10:E11"/>
    <mergeCell ref="F16:F17"/>
    <mergeCell ref="G16:G17"/>
    <mergeCell ref="AE16:AE17"/>
    <mergeCell ref="A18:AE18"/>
    <mergeCell ref="A19:A20"/>
    <mergeCell ref="B19:B20"/>
    <mergeCell ref="C19:C20"/>
    <mergeCell ref="D19:D20"/>
    <mergeCell ref="E19:E20"/>
    <mergeCell ref="F19:F20"/>
    <mergeCell ref="G19:G20"/>
    <mergeCell ref="AE19:AE20"/>
    <mergeCell ref="A16:A17"/>
    <mergeCell ref="B16:B17"/>
    <mergeCell ref="C16:C17"/>
    <mergeCell ref="D16:D17"/>
    <mergeCell ref="A22:A23"/>
    <mergeCell ref="B22:B23"/>
    <mergeCell ref="C22:C23"/>
    <mergeCell ref="D22:D23"/>
    <mergeCell ref="E22:E23"/>
    <mergeCell ref="F22:F23"/>
    <mergeCell ref="G22:G23"/>
    <mergeCell ref="AE22:AE23"/>
    <mergeCell ref="I29:L29"/>
    <mergeCell ref="B34:M34"/>
  </mergeCells>
  <conditionalFormatting sqref="I21:AD21">
    <cfRule type="colorScale" priority="668">
      <colorScale>
        <cfvo type="min"/>
        <cfvo type="percentile" val="50"/>
        <cfvo type="max"/>
        <color rgb="FFE98BD7"/>
        <color rgb="FFD5007F"/>
        <color rgb="FF950054"/>
      </colorScale>
    </cfRule>
  </conditionalFormatting>
  <conditionalFormatting sqref="AE10">
    <cfRule type="cellIs" dxfId="765" priority="18" operator="greaterThan">
      <formula>95%</formula>
    </cfRule>
    <cfRule type="cellIs" dxfId="764" priority="19" operator="greaterThanOrEqual">
      <formula>90%</formula>
    </cfRule>
    <cfRule type="cellIs" dxfId="763" priority="20" operator="lessThan">
      <formula>89.99%</formula>
    </cfRule>
  </conditionalFormatting>
  <conditionalFormatting sqref="AE13">
    <cfRule type="cellIs" dxfId="762" priority="15" operator="greaterThan">
      <formula>95%</formula>
    </cfRule>
    <cfRule type="cellIs" dxfId="761" priority="16" operator="greaterThanOrEqual">
      <formula>90%</formula>
    </cfRule>
    <cfRule type="cellIs" dxfId="760" priority="17" operator="lessThan">
      <formula>89.99%</formula>
    </cfRule>
  </conditionalFormatting>
  <conditionalFormatting sqref="AE16">
    <cfRule type="cellIs" dxfId="759" priority="12" operator="greaterThan">
      <formula>95%</formula>
    </cfRule>
    <cfRule type="cellIs" dxfId="758" priority="13" operator="greaterThanOrEqual">
      <formula>90%</formula>
    </cfRule>
    <cfRule type="cellIs" dxfId="757" priority="14" operator="lessThan">
      <formula>89.99%</formula>
    </cfRule>
  </conditionalFormatting>
  <conditionalFormatting sqref="AE19">
    <cfRule type="cellIs" dxfId="756" priority="9" operator="greaterThan">
      <formula>95%</formula>
    </cfRule>
    <cfRule type="cellIs" dxfId="755" priority="10" operator="greaterThanOrEqual">
      <formula>90%</formula>
    </cfRule>
    <cfRule type="cellIs" dxfId="754" priority="11" operator="lessThan">
      <formula>89.99%</formula>
    </cfRule>
  </conditionalFormatting>
  <conditionalFormatting sqref="AE22">
    <cfRule type="cellIs" dxfId="753" priority="1" operator="greaterThanOrEqual">
      <formula>100%</formula>
    </cfRule>
    <cfRule type="cellIs" dxfId="752" priority="2" operator="lessThan">
      <formula>99.99%</formula>
    </cfRule>
  </conditionalFormatting>
  <conditionalFormatting sqref="AE25">
    <cfRule type="cellIs" dxfId="751" priority="3" operator="greaterThan">
      <formula>95%</formula>
    </cfRule>
    <cfRule type="cellIs" dxfId="750" priority="4" operator="greaterThanOrEqual">
      <formula>90%</formula>
    </cfRule>
    <cfRule type="cellIs" dxfId="749" priority="5" operator="lessThan">
      <formula>89.99%</formula>
    </cfRule>
  </conditionalFormatting>
  <dataValidations count="1">
    <dataValidation showDropDown="1" showInputMessage="1" showErrorMessage="1" sqref="C21 G19:G23 G10:G11 G16:G17 G13:G14 G25:G26" xr:uid="{A3F4490E-F909-4588-946B-F98FAF97F186}"/>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CD9B4B-C83C-42FE-80AB-22A0FD634B32}">
  <sheetPr>
    <tabColor theme="4" tint="-0.499984740745262"/>
  </sheetPr>
  <dimension ref="A1:AQ48"/>
  <sheetViews>
    <sheetView showGridLines="0" topLeftCell="S11" zoomScale="85" zoomScaleNormal="85" workbookViewId="0">
      <selection activeCell="Z13" sqref="Z13"/>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0" width="10.7109375" style="1" customWidth="1"/>
    <col min="31" max="31" width="22.7109375" style="1" customWidth="1"/>
    <col min="32" max="16384" width="11.42578125" style="1"/>
  </cols>
  <sheetData>
    <row r="1" spans="1:43" ht="40.5" customHeight="1">
      <c r="A1" s="148" t="str">
        <f>'PANEL DE CONTROL DISTRITAL'!A1:Q1</f>
        <v>INSTITUTO NACIONAL ELECTORAL
SISTEMA DE GESTIÓN DE LA CALIDAD
ESTADO DE MÉXICO</v>
      </c>
      <c r="B1" s="148"/>
      <c r="C1" s="148"/>
      <c r="D1" s="148"/>
      <c r="E1" s="148"/>
      <c r="F1" s="148"/>
      <c r="G1" s="148"/>
      <c r="H1" s="148"/>
      <c r="I1" s="148"/>
      <c r="J1" s="148"/>
      <c r="K1" s="148"/>
      <c r="L1" s="148"/>
      <c r="M1" s="148"/>
      <c r="N1" s="148"/>
      <c r="O1" s="148"/>
      <c r="P1" s="148"/>
      <c r="Q1" s="148"/>
      <c r="R1" s="148"/>
      <c r="S1" s="148"/>
      <c r="T1" s="148"/>
      <c r="U1" s="148"/>
      <c r="V1" s="148"/>
      <c r="W1" s="148"/>
      <c r="X1" s="148"/>
      <c r="Y1" s="148"/>
      <c r="Z1" s="148"/>
      <c r="AA1" s="148"/>
      <c r="AB1" s="148"/>
      <c r="AC1" s="148"/>
      <c r="AD1" s="148"/>
      <c r="AE1" s="148"/>
    </row>
    <row r="2" spans="1:43" ht="33.75" customHeight="1">
      <c r="A2" s="11"/>
      <c r="B2" s="11"/>
      <c r="C2" s="11"/>
      <c r="D2" s="9" t="s">
        <v>89</v>
      </c>
      <c r="E2" s="9">
        <v>18</v>
      </c>
      <c r="F2" s="149" t="s">
        <v>90</v>
      </c>
      <c r="G2" s="149"/>
      <c r="H2" s="20">
        <v>151852</v>
      </c>
      <c r="I2" s="19"/>
      <c r="J2" s="19"/>
      <c r="K2" s="19"/>
      <c r="L2" s="19"/>
      <c r="M2" s="19"/>
      <c r="N2" s="19"/>
      <c r="O2" s="19"/>
      <c r="P2" s="19"/>
      <c r="Q2" s="19"/>
      <c r="R2" s="19"/>
      <c r="S2" s="19"/>
      <c r="T2" s="19"/>
      <c r="U2" s="19"/>
      <c r="V2" s="19"/>
      <c r="W2" s="58"/>
      <c r="X2" s="150" t="str">
        <f>'PANEL DE CONTROL DISTRITAL'!M2</f>
        <v>Fecha de corte: 22/01/2024</v>
      </c>
      <c r="Y2" s="150"/>
      <c r="Z2" s="150"/>
      <c r="AA2" s="150"/>
      <c r="AB2" s="150"/>
      <c r="AC2" s="150"/>
      <c r="AD2" s="150"/>
      <c r="AE2" s="150"/>
      <c r="AF2" s="15"/>
    </row>
    <row r="3" spans="1:43" ht="11.25" customHeight="1">
      <c r="A3" s="11"/>
      <c r="B3" s="6"/>
      <c r="C3" s="6"/>
      <c r="D3" s="6"/>
      <c r="E3" s="6"/>
      <c r="F3" s="6"/>
      <c r="G3" s="6"/>
      <c r="H3" s="6"/>
      <c r="I3" s="6"/>
      <c r="J3" s="6"/>
      <c r="K3" s="6"/>
      <c r="L3" s="6"/>
      <c r="M3" s="6"/>
      <c r="N3" s="6"/>
      <c r="O3" s="6"/>
      <c r="P3" s="6"/>
      <c r="Q3" s="6"/>
      <c r="R3" s="6"/>
      <c r="S3" s="6"/>
      <c r="T3" s="6"/>
      <c r="U3" s="6"/>
      <c r="V3" s="6"/>
      <c r="W3" s="6"/>
      <c r="X3" s="6"/>
      <c r="Y3" s="6"/>
      <c r="Z3" s="6"/>
      <c r="AA3" s="6"/>
      <c r="AB3" s="6"/>
      <c r="AC3" s="6"/>
      <c r="AD3" s="6"/>
    </row>
    <row r="4" spans="1:43" ht="30" customHeight="1">
      <c r="A4" s="154" t="s">
        <v>91</v>
      </c>
      <c r="B4" s="155"/>
      <c r="C4" s="155"/>
      <c r="D4" s="155"/>
      <c r="E4" s="155"/>
      <c r="F4" s="155"/>
      <c r="G4" s="155"/>
      <c r="H4" s="155"/>
      <c r="I4" s="155"/>
      <c r="J4" s="155"/>
      <c r="K4" s="155"/>
      <c r="L4" s="155"/>
      <c r="M4" s="155"/>
      <c r="N4" s="155"/>
      <c r="O4" s="155"/>
      <c r="P4" s="155"/>
      <c r="Q4" s="155"/>
      <c r="R4" s="155"/>
      <c r="S4" s="155"/>
      <c r="T4" s="155"/>
      <c r="U4" s="155"/>
      <c r="V4" s="155"/>
      <c r="W4" s="155"/>
      <c r="X4" s="155"/>
      <c r="Y4" s="155"/>
      <c r="Z4" s="155"/>
      <c r="AA4" s="155"/>
      <c r="AB4" s="155"/>
      <c r="AC4" s="155"/>
      <c r="AD4" s="155"/>
      <c r="AE4" s="156"/>
      <c r="AG4" s="18"/>
    </row>
    <row r="5" spans="1:43" ht="5.25" customHeight="1">
      <c r="A5" s="157"/>
      <c r="B5" s="158"/>
      <c r="C5" s="158"/>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9"/>
    </row>
    <row r="6" spans="1:43" ht="18" customHeight="1">
      <c r="A6" s="151" t="str">
        <f>'PANEL DE CONTROL DISTRITAL'!A6</f>
        <v>Número</v>
      </c>
      <c r="B6" s="152" t="str">
        <f>'PANEL DE CONTROL DISTRITAL'!B6</f>
        <v xml:space="preserve">PROCESOS SUSTANTIVOS E INDICADORES </v>
      </c>
      <c r="C6" s="152"/>
      <c r="D6" s="152"/>
      <c r="E6" s="152"/>
      <c r="F6" s="152"/>
      <c r="G6" s="152"/>
      <c r="H6" s="152"/>
      <c r="I6" s="160" t="s">
        <v>92</v>
      </c>
      <c r="J6" s="161"/>
      <c r="K6" s="161"/>
      <c r="L6" s="161"/>
      <c r="M6" s="161"/>
      <c r="N6" s="161"/>
      <c r="O6" s="161"/>
      <c r="P6" s="161"/>
      <c r="Q6" s="161"/>
      <c r="R6" s="161"/>
      <c r="S6" s="161"/>
      <c r="T6" s="161"/>
      <c r="U6" s="161"/>
      <c r="V6" s="161"/>
      <c r="W6" s="161"/>
      <c r="X6" s="161"/>
      <c r="Y6" s="85"/>
      <c r="Z6" s="85"/>
      <c r="AA6" s="85"/>
      <c r="AB6" s="85"/>
      <c r="AC6" s="85"/>
      <c r="AD6" s="85"/>
      <c r="AE6" s="153" t="s">
        <v>93</v>
      </c>
    </row>
    <row r="7" spans="1:43" ht="17.25" customHeight="1">
      <c r="A7" s="151"/>
      <c r="B7" s="152" t="str">
        <f>'PANEL DE CONTROL DISTRITAL'!B7</f>
        <v>DESCRIPCIÓN</v>
      </c>
      <c r="C7" s="152"/>
      <c r="D7" s="152"/>
      <c r="E7" s="152" t="str">
        <f>'PANEL DE CONTROL DISTRITAL'!E7</f>
        <v>MEDICIÓN</v>
      </c>
      <c r="F7" s="152"/>
      <c r="G7" s="152"/>
      <c r="H7" s="152"/>
      <c r="I7" s="162" t="str">
        <f>'PANEL DE CONTROL DISTRITAL'!A5</f>
        <v>CAMPAÑA ANUAL INTENSA 2023</v>
      </c>
      <c r="J7" s="163"/>
      <c r="K7" s="163"/>
      <c r="L7" s="163"/>
      <c r="M7" s="163"/>
      <c r="N7" s="163"/>
      <c r="O7" s="163"/>
      <c r="P7" s="163"/>
      <c r="Q7" s="163"/>
      <c r="R7" s="163"/>
      <c r="S7" s="163"/>
      <c r="T7" s="163"/>
      <c r="U7" s="163"/>
      <c r="V7" s="163"/>
      <c r="W7" s="163"/>
      <c r="X7" s="163"/>
      <c r="Y7" s="86"/>
      <c r="Z7" s="86"/>
      <c r="AA7" s="86"/>
      <c r="AB7" s="86"/>
      <c r="AC7" s="86"/>
      <c r="AD7" s="86"/>
      <c r="AE7" s="153"/>
    </row>
    <row r="8" spans="1:43" ht="5.25" customHeight="1">
      <c r="A8" s="151"/>
      <c r="B8" s="164"/>
      <c r="C8" s="165"/>
      <c r="D8" s="165"/>
      <c r="E8" s="165"/>
      <c r="F8" s="165"/>
      <c r="G8" s="165"/>
      <c r="H8" s="165"/>
      <c r="I8" s="165"/>
      <c r="J8" s="165"/>
      <c r="K8" s="165"/>
      <c r="L8" s="165"/>
      <c r="M8" s="165"/>
      <c r="N8" s="165"/>
      <c r="O8" s="165"/>
      <c r="P8" s="165"/>
      <c r="Q8" s="165"/>
      <c r="R8" s="165"/>
      <c r="S8" s="165"/>
      <c r="T8" s="165"/>
      <c r="U8" s="165"/>
      <c r="V8" s="165"/>
      <c r="W8" s="165"/>
      <c r="X8" s="165"/>
      <c r="Y8" s="87"/>
      <c r="Z8" s="87"/>
      <c r="AA8" s="87"/>
      <c r="AB8" s="87"/>
      <c r="AC8" s="87"/>
      <c r="AD8" s="87"/>
      <c r="AE8" s="153"/>
    </row>
    <row r="9" spans="1:43" s="2" customFormat="1" ht="29.25" customHeight="1" thickTop="1" thickBot="1">
      <c r="A9" s="151"/>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42" t="str">
        <f>'PANEL DE CONTROL DISTRITAL'!H8</f>
        <v>Nominativo</v>
      </c>
      <c r="I9" s="31" t="str">
        <f>'150151'!I9</f>
        <v>2023-37</v>
      </c>
      <c r="J9" s="31" t="str">
        <f>'150151'!J9</f>
        <v>2023-38</v>
      </c>
      <c r="K9" s="31" t="str">
        <f>'150151'!K9</f>
        <v>2023-39</v>
      </c>
      <c r="L9" s="31" t="str">
        <f>'150151'!L9</f>
        <v>2023-40</v>
      </c>
      <c r="M9" s="31" t="str">
        <f>'150151'!M9</f>
        <v>2023-41</v>
      </c>
      <c r="N9" s="31" t="str">
        <f>'150151'!N9</f>
        <v>2023-42</v>
      </c>
      <c r="O9" s="31" t="str">
        <f>'150151'!O9</f>
        <v>2023-43</v>
      </c>
      <c r="P9" s="31" t="str">
        <f>'150151'!P9</f>
        <v>2023-44</v>
      </c>
      <c r="Q9" s="31" t="str">
        <f>'150151'!Q9</f>
        <v>2023-45</v>
      </c>
      <c r="R9" s="31" t="str">
        <f>'150151'!R9</f>
        <v>2023-46</v>
      </c>
      <c r="S9" s="31" t="str">
        <f>'150151'!S9</f>
        <v>2023-47</v>
      </c>
      <c r="T9" s="31" t="str">
        <f>'150151'!T9</f>
        <v>2023-48</v>
      </c>
      <c r="U9" s="31" t="str">
        <f>'150151'!U9</f>
        <v>2023-49</v>
      </c>
      <c r="V9" s="31" t="str">
        <f>'150151'!V9</f>
        <v>2023-50</v>
      </c>
      <c r="W9" s="31" t="str">
        <f>'150151'!W9</f>
        <v>2023-51</v>
      </c>
      <c r="X9" s="31" t="str">
        <f>'150151'!X9</f>
        <v>2023-52</v>
      </c>
      <c r="Y9" s="31" t="s">
        <v>110</v>
      </c>
      <c r="Z9" s="31" t="s">
        <v>111</v>
      </c>
      <c r="AA9" s="31" t="s">
        <v>112</v>
      </c>
      <c r="AB9" s="31" t="s">
        <v>113</v>
      </c>
      <c r="AC9" s="31" t="s">
        <v>114</v>
      </c>
      <c r="AD9" s="31" t="s">
        <v>115</v>
      </c>
      <c r="AE9" s="153"/>
    </row>
    <row r="10" spans="1:43" s="2" customFormat="1" ht="50.1" customHeight="1" thickTop="1" thickBot="1">
      <c r="A10" s="167">
        <f>'PANEL DE CONTROL DISTRITAL'!A9</f>
        <v>1</v>
      </c>
      <c r="B10" s="169" t="str">
        <f>'PANEL DE CONTROL DISTRITAL'!B9</f>
        <v>ENTREVISTA</v>
      </c>
      <c r="C10" s="166" t="str">
        <f>'PANEL DE CONTROL DISTRITAL'!C9</f>
        <v xml:space="preserve"> Auxiliar de Atención Ciudadana</v>
      </c>
      <c r="D10" s="170" t="str">
        <f>'PANEL DE CONTROL DISTRITAL'!D9</f>
        <v>Efectividad de la entrevista =</v>
      </c>
      <c r="E10" s="166" t="str">
        <f>'PANEL DE CONTROL DISTRITAL'!E9</f>
        <v>(Número de trámites aplicados / (Número de fichas requisitadas - Notificaciones de improcedencia de trámite)) x 100</v>
      </c>
      <c r="F10" s="171" t="str">
        <f>'PANEL DE CONTROL DISTRITAL'!F9</f>
        <v>Semanal (remesa)</v>
      </c>
      <c r="G10" s="172">
        <f>'PANEL DE CONTROL DISTRITAL'!G9</f>
        <v>0.9</v>
      </c>
      <c r="H10" s="25" t="str">
        <f>'PANEL DE CONTROL DISTRITAL'!H9</f>
        <v>Número de trámites aplicados</v>
      </c>
      <c r="I10" s="23">
        <v>86</v>
      </c>
      <c r="J10" s="23">
        <v>462</v>
      </c>
      <c r="K10" s="23">
        <v>483</v>
      </c>
      <c r="L10" s="23">
        <v>490</v>
      </c>
      <c r="M10" s="23">
        <v>508</v>
      </c>
      <c r="N10" s="23">
        <v>539</v>
      </c>
      <c r="O10" s="23">
        <v>589</v>
      </c>
      <c r="P10" s="23">
        <v>497</v>
      </c>
      <c r="Q10" s="23">
        <v>522</v>
      </c>
      <c r="R10" s="23">
        <v>286</v>
      </c>
      <c r="S10" s="23">
        <v>608</v>
      </c>
      <c r="T10" s="23">
        <v>573</v>
      </c>
      <c r="U10" s="23">
        <v>572</v>
      </c>
      <c r="V10" s="23">
        <v>953</v>
      </c>
      <c r="W10" s="23">
        <v>888</v>
      </c>
      <c r="X10" s="23">
        <v>689</v>
      </c>
      <c r="Y10" s="23">
        <v>723</v>
      </c>
      <c r="Z10" s="23">
        <v>621</v>
      </c>
      <c r="AA10" s="64">
        <v>857</v>
      </c>
      <c r="AB10" s="75">
        <v>1348</v>
      </c>
      <c r="AC10" s="75">
        <v>1477</v>
      </c>
      <c r="AD10" s="64">
        <v>469</v>
      </c>
      <c r="AE10" s="168">
        <f>IFERROR(SUM(I10:AD10)/SUM(I11:AD11),0)</f>
        <v>1</v>
      </c>
    </row>
    <row r="11" spans="1:43" s="2" customFormat="1" ht="50.1" customHeight="1" thickTop="1" thickBot="1">
      <c r="A11" s="167"/>
      <c r="B11" s="169"/>
      <c r="C11" s="166"/>
      <c r="D11" s="170"/>
      <c r="E11" s="166"/>
      <c r="F11" s="171"/>
      <c r="G11" s="172"/>
      <c r="H11" s="25" t="str">
        <f>'PANEL DE CONTROL DISTRITAL'!H10</f>
        <v>Número de fichas requisitadas - Notificaciones de improcedencia de trámite</v>
      </c>
      <c r="I11" s="43">
        <v>86</v>
      </c>
      <c r="J11" s="43">
        <v>462</v>
      </c>
      <c r="K11" s="43">
        <v>483</v>
      </c>
      <c r="L11" s="43">
        <v>490</v>
      </c>
      <c r="M11" s="43">
        <v>508</v>
      </c>
      <c r="N11" s="43">
        <v>539</v>
      </c>
      <c r="O11" s="43">
        <v>589</v>
      </c>
      <c r="P11" s="43">
        <v>497</v>
      </c>
      <c r="Q11" s="43">
        <v>522</v>
      </c>
      <c r="R11" s="43">
        <v>286</v>
      </c>
      <c r="S11" s="43">
        <v>608</v>
      </c>
      <c r="T11" s="43">
        <v>573</v>
      </c>
      <c r="U11" s="43">
        <v>572</v>
      </c>
      <c r="V11" s="43">
        <v>953</v>
      </c>
      <c r="W11" s="43">
        <v>888</v>
      </c>
      <c r="X11" s="43">
        <v>689</v>
      </c>
      <c r="Y11" s="43">
        <v>723</v>
      </c>
      <c r="Z11" s="43">
        <v>621</v>
      </c>
      <c r="AA11" s="68">
        <v>857</v>
      </c>
      <c r="AB11" s="98">
        <v>1348</v>
      </c>
      <c r="AC11" s="98">
        <v>1477</v>
      </c>
      <c r="AD11" s="68">
        <v>469</v>
      </c>
      <c r="AE11" s="168"/>
    </row>
    <row r="12" spans="1:43" s="45" customFormat="1" ht="8.1" customHeight="1" thickTop="1" thickBot="1">
      <c r="A12" s="167"/>
      <c r="B12" s="167"/>
      <c r="C12" s="167"/>
      <c r="D12" s="167"/>
      <c r="E12" s="167"/>
      <c r="F12" s="167"/>
      <c r="G12" s="167"/>
      <c r="H12" s="167"/>
      <c r="I12" s="167"/>
      <c r="J12" s="167"/>
      <c r="K12" s="167"/>
      <c r="L12" s="167"/>
      <c r="M12" s="167"/>
      <c r="N12" s="167"/>
      <c r="O12" s="167"/>
      <c r="P12" s="167"/>
      <c r="Q12" s="167"/>
      <c r="R12" s="167"/>
      <c r="S12" s="167"/>
      <c r="T12" s="167"/>
      <c r="U12" s="167"/>
      <c r="V12" s="167"/>
      <c r="W12" s="167"/>
      <c r="X12" s="167"/>
      <c r="Y12" s="167"/>
      <c r="Z12" s="167"/>
      <c r="AA12" s="167"/>
      <c r="AB12" s="167"/>
      <c r="AC12" s="167"/>
      <c r="AD12" s="167"/>
      <c r="AE12" s="167"/>
      <c r="AF12" s="44"/>
      <c r="AG12" s="44"/>
      <c r="AH12" s="44"/>
      <c r="AI12" s="44"/>
      <c r="AJ12" s="44"/>
      <c r="AK12" s="44"/>
      <c r="AL12" s="44"/>
      <c r="AM12" s="44"/>
      <c r="AN12" s="44"/>
      <c r="AO12" s="44"/>
      <c r="AP12" s="44"/>
      <c r="AQ12" s="44"/>
    </row>
    <row r="13" spans="1:43" s="3" customFormat="1" ht="50.1" customHeight="1" thickTop="1" thickBot="1">
      <c r="A13" s="167">
        <f>'PANEL DE CONTROL DISTRITAL'!A12</f>
        <v>2</v>
      </c>
      <c r="B13" s="169" t="str">
        <f>'PANEL DE CONTROL DISTRITAL'!B12</f>
        <v>TRÁMITE</v>
      </c>
      <c r="C13" s="166" t="str">
        <f>'PANEL DE CONTROL DISTRITAL'!C12</f>
        <v>Operador de Equipo Tecnológico</v>
      </c>
      <c r="D13" s="170" t="str">
        <f>'PANEL DE CONTROL DISTRITAL'!D12</f>
        <v>Trámites exitosos efectivos=</v>
      </c>
      <c r="E13" s="166" t="str">
        <f>'PANEL DE CONTROL DISTRITAL'!E12</f>
        <v>(Número de trámites exitosos / Número de trámites aplicados) x 100</v>
      </c>
      <c r="F13" s="171" t="str">
        <f>'PANEL DE CONTROL DISTRITAL'!F12</f>
        <v>Semanal (remesa)</v>
      </c>
      <c r="G13" s="172">
        <f>'PANEL DE CONTROL DISTRITAL'!G12</f>
        <v>0.9</v>
      </c>
      <c r="H13" s="25" t="str">
        <f>'PANEL DE CONTROL DISTRITAL'!H12</f>
        <v>Número de trámites exitosos</v>
      </c>
      <c r="I13" s="23">
        <v>84</v>
      </c>
      <c r="J13" s="23">
        <v>462</v>
      </c>
      <c r="K13" s="23">
        <v>483</v>
      </c>
      <c r="L13" s="23">
        <v>490</v>
      </c>
      <c r="M13" s="23">
        <v>508</v>
      </c>
      <c r="N13" s="23">
        <v>539</v>
      </c>
      <c r="O13" s="23">
        <v>589</v>
      </c>
      <c r="P13" s="23">
        <v>497</v>
      </c>
      <c r="Q13" s="23">
        <v>522</v>
      </c>
      <c r="R13" s="23">
        <v>286</v>
      </c>
      <c r="S13" s="23">
        <v>608</v>
      </c>
      <c r="T13" s="23">
        <v>571</v>
      </c>
      <c r="U13" s="23">
        <v>568</v>
      </c>
      <c r="V13" s="23">
        <v>948</v>
      </c>
      <c r="W13" s="23">
        <v>866</v>
      </c>
      <c r="X13" s="23">
        <v>687</v>
      </c>
      <c r="Y13" s="23">
        <v>663</v>
      </c>
      <c r="Z13" s="23">
        <v>619</v>
      </c>
      <c r="AA13" s="64">
        <v>854</v>
      </c>
      <c r="AB13" s="75">
        <v>1347</v>
      </c>
      <c r="AC13" s="75">
        <v>1471</v>
      </c>
      <c r="AD13" s="64">
        <v>467</v>
      </c>
      <c r="AE13" s="168">
        <f>IFERROR(SUM(I13:AD13)/SUM(I14:AD14),0)</f>
        <v>0.99220505617977528</v>
      </c>
    </row>
    <row r="14" spans="1:43" s="3" customFormat="1" ht="50.1" customHeight="1" thickTop="1" thickBot="1">
      <c r="A14" s="167"/>
      <c r="B14" s="169"/>
      <c r="C14" s="166"/>
      <c r="D14" s="170"/>
      <c r="E14" s="166"/>
      <c r="F14" s="171"/>
      <c r="G14" s="172"/>
      <c r="H14" s="25" t="str">
        <f>'PANEL DE CONTROL DISTRITAL'!H13</f>
        <v>Número de trámites aplicados</v>
      </c>
      <c r="I14" s="43">
        <v>86</v>
      </c>
      <c r="J14" s="43">
        <v>462</v>
      </c>
      <c r="K14" s="43">
        <v>483</v>
      </c>
      <c r="L14" s="43">
        <v>490</v>
      </c>
      <c r="M14" s="43">
        <v>508</v>
      </c>
      <c r="N14" s="43">
        <v>539</v>
      </c>
      <c r="O14" s="43">
        <v>589</v>
      </c>
      <c r="P14" s="43">
        <v>497</v>
      </c>
      <c r="Q14" s="43">
        <v>522</v>
      </c>
      <c r="R14" s="43">
        <v>286</v>
      </c>
      <c r="S14" s="43">
        <v>608</v>
      </c>
      <c r="T14" s="43">
        <v>573</v>
      </c>
      <c r="U14" s="43">
        <v>572</v>
      </c>
      <c r="V14" s="43">
        <v>953</v>
      </c>
      <c r="W14" s="43">
        <v>888</v>
      </c>
      <c r="X14" s="43">
        <v>689</v>
      </c>
      <c r="Y14" s="43">
        <v>723</v>
      </c>
      <c r="Z14" s="43">
        <v>621</v>
      </c>
      <c r="AA14" s="68">
        <v>857</v>
      </c>
      <c r="AB14" s="98">
        <v>1348</v>
      </c>
      <c r="AC14" s="98">
        <v>1477</v>
      </c>
      <c r="AD14" s="68">
        <v>469</v>
      </c>
      <c r="AE14" s="168"/>
    </row>
    <row r="15" spans="1:43" s="45" customFormat="1" ht="8.1" customHeight="1" thickTop="1" thickBot="1">
      <c r="A15" s="167"/>
      <c r="B15" s="167"/>
      <c r="C15" s="167"/>
      <c r="D15" s="167"/>
      <c r="E15" s="167"/>
      <c r="F15" s="167"/>
      <c r="G15" s="167"/>
      <c r="H15" s="167"/>
      <c r="I15" s="167"/>
      <c r="J15" s="167"/>
      <c r="K15" s="167"/>
      <c r="L15" s="167"/>
      <c r="M15" s="167"/>
      <c r="N15" s="167"/>
      <c r="O15" s="167"/>
      <c r="P15" s="167"/>
      <c r="Q15" s="167"/>
      <c r="R15" s="167"/>
      <c r="S15" s="167"/>
      <c r="T15" s="167"/>
      <c r="U15" s="167"/>
      <c r="V15" s="167"/>
      <c r="W15" s="167"/>
      <c r="X15" s="167"/>
      <c r="Y15" s="167"/>
      <c r="Z15" s="167"/>
      <c r="AA15" s="167"/>
      <c r="AB15" s="167"/>
      <c r="AC15" s="167"/>
      <c r="AD15" s="167"/>
      <c r="AE15" s="167"/>
      <c r="AF15" s="44"/>
      <c r="AG15" s="44"/>
      <c r="AH15" s="44"/>
      <c r="AI15" s="44"/>
      <c r="AJ15" s="44"/>
      <c r="AK15" s="44"/>
      <c r="AL15" s="44"/>
      <c r="AM15" s="44"/>
      <c r="AN15" s="44"/>
      <c r="AO15" s="44"/>
      <c r="AP15" s="44"/>
      <c r="AQ15" s="44"/>
    </row>
    <row r="16" spans="1:43" s="3" customFormat="1" ht="50.1" customHeight="1" thickTop="1" thickBot="1">
      <c r="A16" s="167">
        <f>'PANEL DE CONTROL DISTRITAL'!A15</f>
        <v>3</v>
      </c>
      <c r="B16" s="169" t="str">
        <f>'PANEL DE CONTROL DISTRITAL'!B15</f>
        <v>TRANSFERENCIA</v>
      </c>
      <c r="C16" s="166" t="str">
        <f>'PANEL DE CONTROL DISTRITAL'!C15</f>
        <v>Responsable de Módulo</v>
      </c>
      <c r="D16" s="170" t="str">
        <f>'PANEL DE CONTROL DISTRITAL'!D15</f>
        <v xml:space="preserve">Transacciones exitosas = </v>
      </c>
      <c r="E16" s="166" t="str">
        <f>'PANEL DE CONTROL DISTRITAL'!E15</f>
        <v>(Número de Archivos de Transacción aceptados /Total de Archivos de Transacción procesados) x100</v>
      </c>
      <c r="F16" s="171" t="str">
        <f>'PANEL DE CONTROL DISTRITAL'!F15</f>
        <v>Semanal (remesa)</v>
      </c>
      <c r="G16" s="172">
        <f>'PANEL DE CONTROL DISTRITAL'!G15</f>
        <v>0.9</v>
      </c>
      <c r="H16" s="25" t="str">
        <f>'PANEL DE CONTROL DISTRITAL'!H15</f>
        <v>Número de Archivos de Transacción aceptados</v>
      </c>
      <c r="I16" s="23">
        <v>86</v>
      </c>
      <c r="J16" s="23">
        <v>462</v>
      </c>
      <c r="K16" s="23">
        <v>483</v>
      </c>
      <c r="L16" s="23">
        <v>490</v>
      </c>
      <c r="M16" s="23">
        <v>508</v>
      </c>
      <c r="N16" s="23">
        <v>539</v>
      </c>
      <c r="O16" s="23">
        <v>589</v>
      </c>
      <c r="P16" s="23">
        <v>497</v>
      </c>
      <c r="Q16" s="23">
        <v>522</v>
      </c>
      <c r="R16" s="23">
        <v>286</v>
      </c>
      <c r="S16" s="23">
        <v>608</v>
      </c>
      <c r="T16" s="23">
        <v>573</v>
      </c>
      <c r="U16" s="23">
        <v>572</v>
      </c>
      <c r="V16" s="23">
        <v>953</v>
      </c>
      <c r="W16" s="23">
        <v>888</v>
      </c>
      <c r="X16" s="23">
        <v>689</v>
      </c>
      <c r="Y16" s="23">
        <v>723</v>
      </c>
      <c r="Z16" s="23">
        <v>621</v>
      </c>
      <c r="AA16" s="64">
        <v>857</v>
      </c>
      <c r="AB16" s="75">
        <v>1348</v>
      </c>
      <c r="AC16" s="75">
        <v>1477</v>
      </c>
      <c r="AD16" s="64">
        <v>469</v>
      </c>
      <c r="AE16" s="168">
        <f>IFERROR(SUM(I16:AD16)/SUM(I17:AD17),0)</f>
        <v>1</v>
      </c>
    </row>
    <row r="17" spans="1:43" s="3" customFormat="1" ht="50.1" customHeight="1" thickTop="1" thickBot="1">
      <c r="A17" s="167"/>
      <c r="B17" s="169"/>
      <c r="C17" s="166"/>
      <c r="D17" s="170"/>
      <c r="E17" s="166"/>
      <c r="F17" s="171"/>
      <c r="G17" s="172"/>
      <c r="H17" s="25" t="str">
        <f>'PANEL DE CONTROL DISTRITAL'!H16</f>
        <v>Total de Archivos de Transacción procesados</v>
      </c>
      <c r="I17" s="43">
        <v>86</v>
      </c>
      <c r="J17" s="43">
        <v>462</v>
      </c>
      <c r="K17" s="43">
        <v>483</v>
      </c>
      <c r="L17" s="43">
        <v>490</v>
      </c>
      <c r="M17" s="43">
        <v>508</v>
      </c>
      <c r="N17" s="43">
        <v>539</v>
      </c>
      <c r="O17" s="43">
        <v>589</v>
      </c>
      <c r="P17" s="43">
        <v>497</v>
      </c>
      <c r="Q17" s="43">
        <v>522</v>
      </c>
      <c r="R17" s="43">
        <v>286</v>
      </c>
      <c r="S17" s="43">
        <v>608</v>
      </c>
      <c r="T17" s="43">
        <v>573</v>
      </c>
      <c r="U17" s="43">
        <v>572</v>
      </c>
      <c r="V17" s="43">
        <v>953</v>
      </c>
      <c r="W17" s="43">
        <v>888</v>
      </c>
      <c r="X17" s="43">
        <v>689</v>
      </c>
      <c r="Y17" s="43">
        <v>723</v>
      </c>
      <c r="Z17" s="43">
        <v>621</v>
      </c>
      <c r="AA17" s="68">
        <v>857</v>
      </c>
      <c r="AB17" s="98">
        <v>1348</v>
      </c>
      <c r="AC17" s="98">
        <v>1477</v>
      </c>
      <c r="AD17" s="68">
        <v>469</v>
      </c>
      <c r="AE17" s="168"/>
    </row>
    <row r="18" spans="1:43" s="45" customFormat="1" ht="8.1" customHeight="1" thickTop="1" thickBot="1">
      <c r="A18" s="167"/>
      <c r="B18" s="167"/>
      <c r="C18" s="167"/>
      <c r="D18" s="167"/>
      <c r="E18" s="167"/>
      <c r="F18" s="167"/>
      <c r="G18" s="167"/>
      <c r="H18" s="167"/>
      <c r="I18" s="167"/>
      <c r="J18" s="167"/>
      <c r="K18" s="167"/>
      <c r="L18" s="167"/>
      <c r="M18" s="167"/>
      <c r="N18" s="167"/>
      <c r="O18" s="167"/>
      <c r="P18" s="167"/>
      <c r="Q18" s="167"/>
      <c r="R18" s="167"/>
      <c r="S18" s="167"/>
      <c r="T18" s="167"/>
      <c r="U18" s="167"/>
      <c r="V18" s="167"/>
      <c r="W18" s="167"/>
      <c r="X18" s="167"/>
      <c r="Y18" s="167"/>
      <c r="Z18" s="167"/>
      <c r="AA18" s="167"/>
      <c r="AB18" s="167"/>
      <c r="AC18" s="167"/>
      <c r="AD18" s="167"/>
      <c r="AE18" s="167"/>
      <c r="AF18" s="44"/>
      <c r="AG18" s="44"/>
      <c r="AH18" s="44"/>
      <c r="AI18" s="44"/>
      <c r="AJ18" s="44"/>
      <c r="AK18" s="44"/>
      <c r="AL18" s="44"/>
      <c r="AM18" s="44"/>
      <c r="AN18" s="44"/>
      <c r="AO18" s="44"/>
      <c r="AP18" s="44"/>
      <c r="AQ18" s="44"/>
    </row>
    <row r="19" spans="1:43" s="3" customFormat="1" ht="50.1" customHeight="1" thickTop="1" thickBot="1">
      <c r="A19" s="167">
        <f>'PANEL DE CONTROL DISTRITAL'!A18</f>
        <v>4</v>
      </c>
      <c r="B19" s="169" t="str">
        <f>'PANEL DE CONTROL DISTRITAL'!B18</f>
        <v>CONCILIACIÓN</v>
      </c>
      <c r="C19" s="166" t="str">
        <f>'PANEL DE CONTROL DISTRITAL'!C18</f>
        <v>Responsable de Módulo</v>
      </c>
      <c r="D19" s="170" t="str">
        <f>'PANEL DE CONTROL DISTRITAL'!D18</f>
        <v xml:space="preserve">Credenciales disponibles para entrega = </v>
      </c>
      <c r="E19" s="166" t="str">
        <f>'PANEL DE CONTROL DISTRITAL'!E18</f>
        <v>((Credenciales recibidas - Credenciales inconsistentes) / Credenciales recibidas) x 100</v>
      </c>
      <c r="F19" s="171" t="str">
        <f>'PANEL DE CONTROL DISTRITAL'!F18</f>
        <v>Semanal (remesa)</v>
      </c>
      <c r="G19" s="172">
        <f>'PANEL DE CONTROL DISTRITAL'!G18</f>
        <v>0.9</v>
      </c>
      <c r="H19" s="25" t="str">
        <f>'PANEL DE CONTROL DISTRITAL'!H18</f>
        <v xml:space="preserve">Credenciales Recibidas - Credenciales inconsistentes </v>
      </c>
      <c r="I19" s="23">
        <v>75</v>
      </c>
      <c r="J19" s="23">
        <v>429</v>
      </c>
      <c r="K19" s="23">
        <v>523</v>
      </c>
      <c r="L19" s="23">
        <v>433</v>
      </c>
      <c r="M19" s="23">
        <v>518</v>
      </c>
      <c r="N19" s="23">
        <v>511</v>
      </c>
      <c r="O19" s="23">
        <v>587</v>
      </c>
      <c r="P19" s="23">
        <v>523</v>
      </c>
      <c r="Q19" s="23">
        <v>515</v>
      </c>
      <c r="R19" s="23">
        <v>370</v>
      </c>
      <c r="S19" s="23">
        <v>463</v>
      </c>
      <c r="T19" s="23">
        <v>465</v>
      </c>
      <c r="U19" s="23">
        <v>584</v>
      </c>
      <c r="V19" s="23">
        <v>669</v>
      </c>
      <c r="W19" s="23">
        <v>963</v>
      </c>
      <c r="X19" s="23">
        <v>902</v>
      </c>
      <c r="Y19" s="23">
        <v>649</v>
      </c>
      <c r="Z19" s="23">
        <v>368</v>
      </c>
      <c r="AA19" s="64">
        <v>287</v>
      </c>
      <c r="AB19" s="75">
        <v>1506</v>
      </c>
      <c r="AC19" s="64">
        <v>711</v>
      </c>
      <c r="AD19" s="64">
        <v>695</v>
      </c>
      <c r="AE19" s="168">
        <f>IFERROR(SUM(I19:AD19)/SUM(I20:AD20),0)</f>
        <v>0.99992155016866713</v>
      </c>
    </row>
    <row r="20" spans="1:43" s="3" customFormat="1" ht="50.1" customHeight="1" thickTop="1" thickBot="1">
      <c r="A20" s="167"/>
      <c r="B20" s="169"/>
      <c r="C20" s="166"/>
      <c r="D20" s="170"/>
      <c r="E20" s="166"/>
      <c r="F20" s="171"/>
      <c r="G20" s="172"/>
      <c r="H20" s="25" t="str">
        <f>'PANEL DE CONTROL DISTRITAL'!H19</f>
        <v>Credenciales recibidas</v>
      </c>
      <c r="I20" s="43">
        <v>75</v>
      </c>
      <c r="J20" s="43">
        <v>429</v>
      </c>
      <c r="K20" s="43">
        <v>523</v>
      </c>
      <c r="L20" s="43">
        <v>433</v>
      </c>
      <c r="M20" s="43">
        <v>518</v>
      </c>
      <c r="N20" s="43">
        <v>511</v>
      </c>
      <c r="O20" s="43">
        <v>587</v>
      </c>
      <c r="P20" s="43">
        <v>524</v>
      </c>
      <c r="Q20" s="43">
        <v>515</v>
      </c>
      <c r="R20" s="43">
        <v>370</v>
      </c>
      <c r="S20" s="43">
        <v>463</v>
      </c>
      <c r="T20" s="43">
        <v>465</v>
      </c>
      <c r="U20" s="43">
        <v>584</v>
      </c>
      <c r="V20" s="43">
        <v>669</v>
      </c>
      <c r="W20" s="43">
        <v>963</v>
      </c>
      <c r="X20" s="43">
        <v>902</v>
      </c>
      <c r="Y20" s="43">
        <v>649</v>
      </c>
      <c r="Z20" s="43">
        <v>368</v>
      </c>
      <c r="AA20" s="68">
        <v>287</v>
      </c>
      <c r="AB20" s="98">
        <v>1506</v>
      </c>
      <c r="AC20" s="68">
        <v>711</v>
      </c>
      <c r="AD20" s="68">
        <v>695</v>
      </c>
      <c r="AE20" s="168"/>
    </row>
    <row r="21" spans="1:43" s="45" customFormat="1" ht="8.1" customHeight="1" thickTop="1" thickBot="1">
      <c r="A21" s="46"/>
      <c r="B21" s="47"/>
      <c r="C21" s="48"/>
      <c r="D21" s="49"/>
      <c r="E21" s="48"/>
      <c r="F21" s="50"/>
      <c r="G21" s="51"/>
      <c r="H21" s="52"/>
      <c r="I21" s="53"/>
      <c r="J21" s="53"/>
      <c r="K21" s="53"/>
      <c r="L21" s="53"/>
      <c r="M21" s="53"/>
      <c r="N21" s="53"/>
      <c r="O21" s="53"/>
      <c r="P21" s="53"/>
      <c r="Q21" s="53"/>
      <c r="R21" s="53"/>
      <c r="S21" s="53"/>
      <c r="T21" s="53"/>
      <c r="U21" s="53"/>
      <c r="V21" s="53"/>
      <c r="W21" s="53"/>
      <c r="X21" s="53"/>
      <c r="Y21" s="53"/>
      <c r="Z21" s="53"/>
      <c r="AA21" s="53"/>
      <c r="AB21" s="53"/>
      <c r="AC21" s="53"/>
      <c r="AD21" s="53"/>
      <c r="AE21" s="54"/>
      <c r="AF21" s="44"/>
      <c r="AG21" s="44"/>
      <c r="AH21" s="44"/>
      <c r="AI21" s="44"/>
      <c r="AJ21" s="44"/>
      <c r="AK21" s="44"/>
      <c r="AL21" s="44"/>
      <c r="AM21" s="44"/>
      <c r="AN21" s="44"/>
      <c r="AO21" s="44"/>
      <c r="AP21" s="44"/>
      <c r="AQ21" s="44"/>
    </row>
    <row r="22" spans="1:43" s="3" customFormat="1" ht="50.1" customHeight="1" thickTop="1" thickBot="1">
      <c r="A22" s="167">
        <f>'PANEL DE CONTROL DISTRITAL'!A21</f>
        <v>5</v>
      </c>
      <c r="B22" s="169" t="str">
        <f>'PANEL DE CONTROL DISTRITAL'!B21</f>
        <v>CONCILIACIÓN</v>
      </c>
      <c r="C22" s="166" t="str">
        <f>'PANEL DE CONTROL DISTRITAL'!C21</f>
        <v>Responsable de Módulo</v>
      </c>
      <c r="D22" s="170" t="str">
        <f>'PANEL DE CONTROL DISTRITAL'!D21</f>
        <v xml:space="preserve">Credenciales disponibles para entrega = </v>
      </c>
      <c r="E22" s="166" t="str">
        <f>'PANEL DE CONTROL DISTRITAL'!E21</f>
        <v>(Credenciales en resguardo / Credenciales totales en SIIRFE disponibles para entrega) x 100</v>
      </c>
      <c r="F22" s="171" t="str">
        <f>'PANEL DE CONTROL DISTRITAL'!F21</f>
        <v>Semanal (remesa)</v>
      </c>
      <c r="G22" s="172">
        <f>'PANEL DE CONTROL DISTRITAL'!G21</f>
        <v>1</v>
      </c>
      <c r="H22" s="25" t="str">
        <f>'PANEL DE CONTROL DISTRITAL'!H21</f>
        <v>Credenciales en resguardo</v>
      </c>
      <c r="I22" s="23">
        <v>828</v>
      </c>
      <c r="J22" s="23">
        <v>821</v>
      </c>
      <c r="K22" s="23">
        <v>931</v>
      </c>
      <c r="L22" s="23">
        <v>834</v>
      </c>
      <c r="M22" s="23">
        <v>890</v>
      </c>
      <c r="N22" s="23">
        <v>899</v>
      </c>
      <c r="O22" s="23">
        <v>965</v>
      </c>
      <c r="P22" s="23">
        <v>949</v>
      </c>
      <c r="Q22" s="23">
        <v>931</v>
      </c>
      <c r="R22" s="23">
        <v>879</v>
      </c>
      <c r="S22" s="23">
        <v>818</v>
      </c>
      <c r="T22" s="23">
        <v>796</v>
      </c>
      <c r="U22" s="23">
        <v>854</v>
      </c>
      <c r="V22" s="23">
        <v>1000</v>
      </c>
      <c r="W22" s="23">
        <v>1172</v>
      </c>
      <c r="X22" s="23">
        <v>1178</v>
      </c>
      <c r="Y22" s="23">
        <v>1047</v>
      </c>
      <c r="Z22" s="23">
        <v>696</v>
      </c>
      <c r="AA22" s="64">
        <v>502</v>
      </c>
      <c r="AB22" s="75">
        <v>1149</v>
      </c>
      <c r="AC22" s="64">
        <v>784</v>
      </c>
      <c r="AD22" s="75">
        <v>1373</v>
      </c>
      <c r="AE22" s="168">
        <f>IFERROR(SUM(I22:AD22)/SUM(I23:AD23),0)</f>
        <v>1</v>
      </c>
    </row>
    <row r="23" spans="1:43" s="3" customFormat="1" ht="50.1" customHeight="1" thickTop="1" thickBot="1">
      <c r="A23" s="167"/>
      <c r="B23" s="169"/>
      <c r="C23" s="166"/>
      <c r="D23" s="170"/>
      <c r="E23" s="166"/>
      <c r="F23" s="171"/>
      <c r="G23" s="172"/>
      <c r="H23" s="25" t="str">
        <f>'PANEL DE CONTROL DISTRITAL'!H22</f>
        <v>Credenciales totales en SIIRFE disponibles para entrega</v>
      </c>
      <c r="I23" s="43">
        <v>828</v>
      </c>
      <c r="J23" s="43">
        <v>821</v>
      </c>
      <c r="K23" s="43">
        <v>931</v>
      </c>
      <c r="L23" s="43">
        <v>834</v>
      </c>
      <c r="M23" s="43">
        <v>890</v>
      </c>
      <c r="N23" s="43">
        <v>899</v>
      </c>
      <c r="O23" s="43">
        <v>965</v>
      </c>
      <c r="P23" s="43">
        <v>949</v>
      </c>
      <c r="Q23" s="43">
        <v>931</v>
      </c>
      <c r="R23" s="43">
        <v>879</v>
      </c>
      <c r="S23" s="43">
        <v>818</v>
      </c>
      <c r="T23" s="43">
        <v>796</v>
      </c>
      <c r="U23" s="43">
        <v>854</v>
      </c>
      <c r="V23" s="43">
        <v>1000</v>
      </c>
      <c r="W23" s="43">
        <v>1172</v>
      </c>
      <c r="X23" s="43">
        <v>1178</v>
      </c>
      <c r="Y23" s="43">
        <v>1047</v>
      </c>
      <c r="Z23" s="43">
        <v>696</v>
      </c>
      <c r="AA23" s="68">
        <v>502</v>
      </c>
      <c r="AB23" s="98">
        <v>1149</v>
      </c>
      <c r="AC23" s="68">
        <v>784</v>
      </c>
      <c r="AD23" s="98">
        <v>1373</v>
      </c>
      <c r="AE23" s="168"/>
    </row>
    <row r="24" spans="1:43" s="4" customFormat="1" ht="7.5" customHeight="1" thickTop="1" thickBot="1">
      <c r="A24" s="167"/>
      <c r="B24" s="167"/>
      <c r="C24" s="167"/>
      <c r="D24" s="167"/>
      <c r="E24" s="167"/>
      <c r="F24" s="167"/>
      <c r="G24" s="167"/>
      <c r="H24" s="167"/>
      <c r="I24" s="167"/>
      <c r="J24" s="167"/>
      <c r="K24" s="167"/>
      <c r="L24" s="167"/>
      <c r="M24" s="167"/>
      <c r="N24" s="167"/>
      <c r="O24" s="167"/>
      <c r="P24" s="167"/>
      <c r="Q24" s="167"/>
      <c r="R24" s="167"/>
      <c r="S24" s="167"/>
      <c r="T24" s="167"/>
      <c r="U24" s="167"/>
      <c r="V24" s="167"/>
      <c r="W24" s="167"/>
      <c r="X24" s="167"/>
      <c r="Y24" s="167"/>
      <c r="Z24" s="167"/>
      <c r="AA24" s="167"/>
      <c r="AB24" s="167"/>
      <c r="AC24" s="167"/>
      <c r="AD24" s="167"/>
      <c r="AE24" s="167"/>
    </row>
    <row r="25" spans="1:43" ht="50.1" customHeight="1" thickTop="1" thickBot="1">
      <c r="A25" s="167">
        <f>'PANEL DE CONTROL DISTRITAL'!A24</f>
        <v>6</v>
      </c>
      <c r="B25" s="169" t="str">
        <f>'PANEL DE CONTROL DISTRITAL'!B24</f>
        <v>ENTREGA</v>
      </c>
      <c r="C25" s="166" t="str">
        <f>'PANEL DE CONTROL DISTRITAL'!C24</f>
        <v>Operador de Equipo Tecnológico</v>
      </c>
      <c r="D25" s="170" t="str">
        <f>'PANEL DE CONTROL DISTRITAL'!D24</f>
        <v xml:space="preserve">Efectividad de entrega de CPV en MAC = </v>
      </c>
      <c r="E25" s="166" t="str">
        <f>'PANEL DE CONTROL DISTRITAL'!E24</f>
        <v>(Total de credenciales entregadas / Total de credenciales solicitadas) x 100</v>
      </c>
      <c r="F25" s="171" t="str">
        <f>'PANEL DE CONTROL DISTRITAL'!F24</f>
        <v>Semanal (remesa)</v>
      </c>
      <c r="G25" s="172">
        <f>'PANEL DE CONTROL DISTRITAL'!G24</f>
        <v>0.9</v>
      </c>
      <c r="H25" s="25" t="str">
        <f>'PANEL DE CONTROL DISTRITAL'!H24</f>
        <v xml:space="preserve">Total de credenciales entregadas </v>
      </c>
      <c r="I25" s="23">
        <v>99</v>
      </c>
      <c r="J25" s="23">
        <v>436</v>
      </c>
      <c r="K25" s="23">
        <v>407</v>
      </c>
      <c r="L25" s="23">
        <v>530</v>
      </c>
      <c r="M25" s="23">
        <v>462</v>
      </c>
      <c r="N25" s="23">
        <v>492</v>
      </c>
      <c r="O25" s="23">
        <v>521</v>
      </c>
      <c r="P25" s="23">
        <v>539</v>
      </c>
      <c r="Q25" s="23">
        <v>533</v>
      </c>
      <c r="R25" s="23">
        <v>422</v>
      </c>
      <c r="S25" s="23">
        <v>520</v>
      </c>
      <c r="T25" s="23">
        <v>487</v>
      </c>
      <c r="U25" s="23">
        <v>526</v>
      </c>
      <c r="V25" s="23">
        <v>523</v>
      </c>
      <c r="W25" s="23">
        <v>791</v>
      </c>
      <c r="X25" s="23">
        <v>891</v>
      </c>
      <c r="Y25" s="23">
        <v>780</v>
      </c>
      <c r="Z25" s="23">
        <v>719</v>
      </c>
      <c r="AA25" s="64">
        <v>481</v>
      </c>
      <c r="AB25" s="64">
        <v>859</v>
      </c>
      <c r="AC25" s="75">
        <v>1074</v>
      </c>
      <c r="AD25" s="64">
        <v>84</v>
      </c>
      <c r="AE25" s="168">
        <f>IFERROR(SUM(I25:AD25)/SUM(I26:AD26),0)</f>
        <v>0.99893346459922883</v>
      </c>
    </row>
    <row r="26" spans="1:43" ht="50.1" customHeight="1" thickTop="1" thickBot="1">
      <c r="A26" s="167"/>
      <c r="B26" s="169"/>
      <c r="C26" s="166"/>
      <c r="D26" s="170"/>
      <c r="E26" s="166"/>
      <c r="F26" s="171"/>
      <c r="G26" s="172"/>
      <c r="H26" s="25" t="str">
        <f>'PANEL DE CONTROL DISTRITAL'!H25</f>
        <v xml:space="preserve"> Total de credenciales solicitadas</v>
      </c>
      <c r="I26" s="43">
        <v>99</v>
      </c>
      <c r="J26" s="43">
        <v>436</v>
      </c>
      <c r="K26" s="43">
        <v>408</v>
      </c>
      <c r="L26" s="43">
        <v>530</v>
      </c>
      <c r="M26" s="43">
        <v>463</v>
      </c>
      <c r="N26" s="43">
        <v>492</v>
      </c>
      <c r="O26" s="43">
        <v>521</v>
      </c>
      <c r="P26" s="43">
        <v>540</v>
      </c>
      <c r="Q26" s="43">
        <v>534</v>
      </c>
      <c r="R26" s="43">
        <v>422</v>
      </c>
      <c r="S26" s="43">
        <v>521</v>
      </c>
      <c r="T26" s="43">
        <v>487</v>
      </c>
      <c r="U26" s="43">
        <v>526</v>
      </c>
      <c r="V26" s="43">
        <v>524</v>
      </c>
      <c r="W26" s="43">
        <v>791</v>
      </c>
      <c r="X26" s="43">
        <v>892</v>
      </c>
      <c r="Y26" s="43">
        <v>780</v>
      </c>
      <c r="Z26" s="43">
        <v>721</v>
      </c>
      <c r="AA26" s="68">
        <v>485</v>
      </c>
      <c r="AB26" s="68">
        <v>859</v>
      </c>
      <c r="AC26" s="98">
        <v>1074</v>
      </c>
      <c r="AD26" s="68">
        <v>84</v>
      </c>
      <c r="AE26" s="168"/>
    </row>
    <row r="27" spans="1:43" ht="15.75" customHeight="1" thickTop="1">
      <c r="B27" s="1" t="s">
        <v>116</v>
      </c>
      <c r="H27" s="55"/>
      <c r="I27" s="56"/>
      <c r="J27" s="56"/>
      <c r="K27" s="56"/>
      <c r="L27" s="56"/>
      <c r="M27" s="56"/>
      <c r="N27" s="56"/>
      <c r="O27" s="56"/>
      <c r="P27" s="56"/>
      <c r="Q27" s="56"/>
      <c r="R27" s="56"/>
      <c r="S27" s="56"/>
      <c r="T27" s="56"/>
      <c r="U27" s="56"/>
      <c r="V27" s="56"/>
      <c r="W27" s="56"/>
      <c r="X27" s="56"/>
      <c r="Y27" s="56"/>
      <c r="Z27" s="56"/>
      <c r="AA27" s="56"/>
      <c r="AB27" s="56"/>
      <c r="AC27" s="56"/>
      <c r="AD27" s="56"/>
      <c r="AE27" s="12"/>
    </row>
    <row r="28" spans="1:43" ht="15.75" customHeight="1">
      <c r="H28" s="57"/>
    </row>
    <row r="29" spans="1:43" ht="15.75" customHeight="1">
      <c r="H29" s="57"/>
      <c r="I29" s="179" t="s">
        <v>117</v>
      </c>
      <c r="J29" s="179"/>
      <c r="K29" s="179"/>
      <c r="L29" s="179"/>
    </row>
    <row r="30" spans="1:43" ht="15.75" customHeight="1">
      <c r="H30" s="57"/>
      <c r="I30" s="26"/>
      <c r="J30" s="27" t="s">
        <v>118</v>
      </c>
      <c r="K30" s="27"/>
      <c r="L30" s="27"/>
    </row>
    <row r="31" spans="1:43" ht="39" customHeight="1">
      <c r="H31" s="57"/>
      <c r="I31" s="28"/>
      <c r="J31" s="27" t="s">
        <v>119</v>
      </c>
      <c r="K31" s="27"/>
      <c r="L31" s="27"/>
    </row>
    <row r="32" spans="1:43" ht="30" customHeight="1">
      <c r="H32" s="57"/>
      <c r="I32" s="29"/>
      <c r="J32" s="27" t="s">
        <v>120</v>
      </c>
      <c r="K32" s="27"/>
      <c r="L32" s="27"/>
    </row>
    <row r="33" spans="2:13" ht="30" customHeight="1">
      <c r="H33" s="57"/>
      <c r="I33" s="27"/>
      <c r="J33" s="27"/>
      <c r="K33" s="27"/>
      <c r="L33" s="27"/>
    </row>
    <row r="34" spans="2:13" ht="30" customHeight="1">
      <c r="B34" s="180" t="s">
        <v>121</v>
      </c>
      <c r="C34" s="180"/>
      <c r="D34" s="180"/>
      <c r="E34" s="180"/>
      <c r="F34" s="180"/>
      <c r="G34" s="180"/>
      <c r="H34" s="180"/>
      <c r="I34" s="180"/>
      <c r="J34" s="180"/>
      <c r="K34" s="180"/>
      <c r="L34" s="180"/>
      <c r="M34" s="181"/>
    </row>
    <row r="35" spans="2:13" ht="30" customHeight="1">
      <c r="B35" s="182" t="s">
        <v>122</v>
      </c>
      <c r="C35" s="182"/>
      <c r="D35" s="182"/>
      <c r="E35" s="182"/>
      <c r="F35" s="182"/>
      <c r="G35" s="183"/>
      <c r="H35" s="184" t="s">
        <v>123</v>
      </c>
      <c r="I35" s="182"/>
      <c r="J35" s="182"/>
      <c r="K35" s="182"/>
      <c r="L35" s="182"/>
      <c r="M35" s="183"/>
    </row>
    <row r="36" spans="2:13" ht="30" customHeight="1">
      <c r="B36" s="173"/>
      <c r="C36" s="174"/>
      <c r="D36" s="174"/>
      <c r="E36" s="174"/>
      <c r="F36" s="174"/>
      <c r="G36" s="175"/>
      <c r="H36" s="173"/>
      <c r="I36" s="174"/>
      <c r="J36" s="174"/>
      <c r="K36" s="174"/>
      <c r="L36" s="174"/>
      <c r="M36" s="175"/>
    </row>
    <row r="37" spans="2:13" ht="30" customHeight="1">
      <c r="B37" s="176"/>
      <c r="C37" s="177"/>
      <c r="D37" s="177"/>
      <c r="E37" s="177"/>
      <c r="F37" s="177"/>
      <c r="G37" s="178"/>
      <c r="H37" s="176"/>
      <c r="I37" s="177"/>
      <c r="J37" s="177"/>
      <c r="K37" s="177"/>
      <c r="L37" s="177"/>
      <c r="M37" s="178"/>
    </row>
    <row r="38" spans="2:13" ht="35.1" customHeight="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1">
    <mergeCell ref="B35:G35"/>
    <mergeCell ref="H35:M35"/>
    <mergeCell ref="B36:G37"/>
    <mergeCell ref="H36:M37"/>
    <mergeCell ref="A24:AE24"/>
    <mergeCell ref="A25:A26"/>
    <mergeCell ref="B25:B26"/>
    <mergeCell ref="C25:C26"/>
    <mergeCell ref="D25:D26"/>
    <mergeCell ref="E25:E26"/>
    <mergeCell ref="F25:F26"/>
    <mergeCell ref="G25:G26"/>
    <mergeCell ref="AE25:AE26"/>
    <mergeCell ref="AE10:AE11"/>
    <mergeCell ref="A1:AE1"/>
    <mergeCell ref="F2:G2"/>
    <mergeCell ref="A4:AE4"/>
    <mergeCell ref="A5:AE5"/>
    <mergeCell ref="A6:A9"/>
    <mergeCell ref="B6:H6"/>
    <mergeCell ref="I6:X6"/>
    <mergeCell ref="AE6:AE9"/>
    <mergeCell ref="B7:D7"/>
    <mergeCell ref="E7:H7"/>
    <mergeCell ref="I7:X7"/>
    <mergeCell ref="B8:X8"/>
    <mergeCell ref="X2:AE2"/>
    <mergeCell ref="F10:F11"/>
    <mergeCell ref="G10:G11"/>
    <mergeCell ref="E16:E17"/>
    <mergeCell ref="A10:A11"/>
    <mergeCell ref="B10:B11"/>
    <mergeCell ref="C10:C11"/>
    <mergeCell ref="D10:D11"/>
    <mergeCell ref="A15:AE15"/>
    <mergeCell ref="A12:AE12"/>
    <mergeCell ref="A13:A14"/>
    <mergeCell ref="B13:B14"/>
    <mergeCell ref="C13:C14"/>
    <mergeCell ref="D13:D14"/>
    <mergeCell ref="E13:E14"/>
    <mergeCell ref="F13:F14"/>
    <mergeCell ref="G13:G14"/>
    <mergeCell ref="AE13:AE14"/>
    <mergeCell ref="E10:E11"/>
    <mergeCell ref="F16:F17"/>
    <mergeCell ref="G16:G17"/>
    <mergeCell ref="AE16:AE17"/>
    <mergeCell ref="A18:AE18"/>
    <mergeCell ref="A19:A20"/>
    <mergeCell ref="B19:B20"/>
    <mergeCell ref="C19:C20"/>
    <mergeCell ref="D19:D20"/>
    <mergeCell ref="E19:E20"/>
    <mergeCell ref="F19:F20"/>
    <mergeCell ref="G19:G20"/>
    <mergeCell ref="AE19:AE20"/>
    <mergeCell ref="A16:A17"/>
    <mergeCell ref="B16:B17"/>
    <mergeCell ref="C16:C17"/>
    <mergeCell ref="D16:D17"/>
    <mergeCell ref="A22:A23"/>
    <mergeCell ref="B22:B23"/>
    <mergeCell ref="C22:C23"/>
    <mergeCell ref="D22:D23"/>
    <mergeCell ref="E22:E23"/>
    <mergeCell ref="F22:F23"/>
    <mergeCell ref="G22:G23"/>
    <mergeCell ref="AE22:AE23"/>
    <mergeCell ref="I29:L29"/>
    <mergeCell ref="B34:M34"/>
  </mergeCells>
  <conditionalFormatting sqref="I21:AD21">
    <cfRule type="colorScale" priority="669">
      <colorScale>
        <cfvo type="min"/>
        <cfvo type="percentile" val="50"/>
        <cfvo type="max"/>
        <color rgb="FFE98BD7"/>
        <color rgb="FFD5007F"/>
        <color rgb="FF950054"/>
      </colorScale>
    </cfRule>
  </conditionalFormatting>
  <conditionalFormatting sqref="AE10">
    <cfRule type="cellIs" dxfId="748" priority="18" operator="greaterThan">
      <formula>95%</formula>
    </cfRule>
    <cfRule type="cellIs" dxfId="747" priority="19" operator="greaterThanOrEqual">
      <formula>90%</formula>
    </cfRule>
    <cfRule type="cellIs" dxfId="746" priority="20" operator="lessThan">
      <formula>89.99%</formula>
    </cfRule>
  </conditionalFormatting>
  <conditionalFormatting sqref="AE13">
    <cfRule type="cellIs" dxfId="745" priority="15" operator="greaterThan">
      <formula>95%</formula>
    </cfRule>
    <cfRule type="cellIs" dxfId="744" priority="16" operator="greaterThanOrEqual">
      <formula>90%</formula>
    </cfRule>
    <cfRule type="cellIs" dxfId="743" priority="17" operator="lessThan">
      <formula>89.99%</formula>
    </cfRule>
  </conditionalFormatting>
  <conditionalFormatting sqref="AE16">
    <cfRule type="cellIs" dxfId="742" priority="12" operator="greaterThan">
      <formula>95%</formula>
    </cfRule>
    <cfRule type="cellIs" dxfId="741" priority="13" operator="greaterThanOrEqual">
      <formula>90%</formula>
    </cfRule>
    <cfRule type="cellIs" dxfId="740" priority="14" operator="lessThan">
      <formula>89.99%</formula>
    </cfRule>
  </conditionalFormatting>
  <conditionalFormatting sqref="AE19">
    <cfRule type="cellIs" dxfId="739" priority="9" operator="greaterThan">
      <formula>95%</formula>
    </cfRule>
    <cfRule type="cellIs" dxfId="738" priority="10" operator="greaterThanOrEqual">
      <formula>90%</formula>
    </cfRule>
    <cfRule type="cellIs" dxfId="737" priority="11" operator="lessThan">
      <formula>89.99%</formula>
    </cfRule>
  </conditionalFormatting>
  <conditionalFormatting sqref="AE22">
    <cfRule type="cellIs" dxfId="736" priority="1" operator="greaterThanOrEqual">
      <formula>100%</formula>
    </cfRule>
    <cfRule type="cellIs" dxfId="735" priority="2" operator="lessThan">
      <formula>99.99%</formula>
    </cfRule>
  </conditionalFormatting>
  <conditionalFormatting sqref="AE25">
    <cfRule type="cellIs" dxfId="734" priority="3" operator="greaterThan">
      <formula>95%</formula>
    </cfRule>
    <cfRule type="cellIs" dxfId="733" priority="4" operator="greaterThanOrEqual">
      <formula>90%</formula>
    </cfRule>
    <cfRule type="cellIs" dxfId="732" priority="5" operator="lessThan">
      <formula>89.99%</formula>
    </cfRule>
  </conditionalFormatting>
  <dataValidations count="1">
    <dataValidation showDropDown="1" showInputMessage="1" showErrorMessage="1" sqref="C21 G19:G23 G10:G11 G16:G17 G13:G14 G25:G26" xr:uid="{57F503FF-EE77-48FF-877F-E0A730D15234}"/>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D12E2A-ADD1-4876-B414-4BFB9A3AE828}">
  <sheetPr>
    <tabColor theme="4" tint="-0.499984740745262"/>
  </sheetPr>
  <dimension ref="A1:AQ48"/>
  <sheetViews>
    <sheetView showGridLines="0" topLeftCell="O17" zoomScale="85" zoomScaleNormal="85" workbookViewId="0">
      <selection activeCell="AA13" sqref="AA13"/>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0" width="10.7109375" style="1" customWidth="1"/>
    <col min="31" max="31" width="22.7109375" style="1" customWidth="1"/>
    <col min="32" max="16384" width="11.42578125" style="1"/>
  </cols>
  <sheetData>
    <row r="1" spans="1:43" ht="40.5" customHeight="1">
      <c r="A1" s="148" t="str">
        <f>'PANEL DE CONTROL DISTRITAL'!A1:Q1</f>
        <v>INSTITUTO NACIONAL ELECTORAL
SISTEMA DE GESTIÓN DE LA CALIDAD
ESTADO DE MÉXICO</v>
      </c>
      <c r="B1" s="148"/>
      <c r="C1" s="148"/>
      <c r="D1" s="148"/>
      <c r="E1" s="148"/>
      <c r="F1" s="148"/>
      <c r="G1" s="148"/>
      <c r="H1" s="148"/>
      <c r="I1" s="148"/>
      <c r="J1" s="148"/>
      <c r="K1" s="148"/>
      <c r="L1" s="148"/>
      <c r="M1" s="148"/>
      <c r="N1" s="148"/>
      <c r="O1" s="148"/>
      <c r="P1" s="148"/>
      <c r="Q1" s="148"/>
      <c r="R1" s="148"/>
      <c r="S1" s="148"/>
      <c r="T1" s="148"/>
      <c r="U1" s="148"/>
      <c r="V1" s="148"/>
      <c r="W1" s="148"/>
      <c r="X1" s="148"/>
      <c r="Y1" s="148"/>
      <c r="Z1" s="148"/>
      <c r="AA1" s="148"/>
      <c r="AB1" s="148"/>
      <c r="AC1" s="148"/>
      <c r="AD1" s="148"/>
      <c r="AE1" s="148"/>
    </row>
    <row r="2" spans="1:43" ht="33.75" customHeight="1">
      <c r="A2" s="11"/>
      <c r="B2" s="11"/>
      <c r="C2" s="11"/>
      <c r="D2" s="9" t="s">
        <v>89</v>
      </c>
      <c r="E2" s="9">
        <v>18</v>
      </c>
      <c r="F2" s="149" t="s">
        <v>90</v>
      </c>
      <c r="G2" s="149"/>
      <c r="H2" s="20">
        <v>151853</v>
      </c>
      <c r="I2" s="19"/>
      <c r="J2" s="19"/>
      <c r="K2" s="19"/>
      <c r="L2" s="19"/>
      <c r="M2" s="19"/>
      <c r="N2" s="19"/>
      <c r="O2" s="19"/>
      <c r="P2" s="19"/>
      <c r="Q2" s="19"/>
      <c r="R2" s="19"/>
      <c r="S2" s="19"/>
      <c r="T2" s="19"/>
      <c r="U2" s="19"/>
      <c r="V2" s="19"/>
      <c r="W2" s="58"/>
      <c r="X2" s="150" t="str">
        <f>'PANEL DE CONTROL DISTRITAL'!M2</f>
        <v>Fecha de corte: 22/01/2024</v>
      </c>
      <c r="Y2" s="150"/>
      <c r="Z2" s="150"/>
      <c r="AA2" s="150"/>
      <c r="AB2" s="150"/>
      <c r="AC2" s="150"/>
      <c r="AD2" s="150"/>
      <c r="AE2" s="150"/>
      <c r="AF2" s="15"/>
    </row>
    <row r="3" spans="1:43" ht="11.25" customHeight="1">
      <c r="A3" s="11"/>
      <c r="B3" s="6"/>
      <c r="C3" s="6"/>
      <c r="D3" s="6"/>
      <c r="E3" s="6"/>
      <c r="F3" s="6"/>
      <c r="G3" s="6"/>
      <c r="H3" s="6"/>
      <c r="I3" s="6"/>
      <c r="J3" s="6"/>
      <c r="K3" s="6"/>
      <c r="L3" s="6"/>
      <c r="M3" s="6"/>
      <c r="N3" s="6"/>
      <c r="O3" s="6"/>
      <c r="P3" s="6"/>
      <c r="Q3" s="6"/>
      <c r="R3" s="6"/>
      <c r="S3" s="6"/>
      <c r="T3" s="6"/>
      <c r="U3" s="6"/>
      <c r="V3" s="6"/>
      <c r="W3" s="6"/>
      <c r="X3" s="6"/>
      <c r="Y3" s="6"/>
      <c r="Z3" s="6"/>
      <c r="AA3" s="6"/>
      <c r="AB3" s="6"/>
      <c r="AC3" s="6"/>
      <c r="AD3" s="6"/>
    </row>
    <row r="4" spans="1:43" ht="30" customHeight="1">
      <c r="A4" s="154" t="s">
        <v>91</v>
      </c>
      <c r="B4" s="155"/>
      <c r="C4" s="155"/>
      <c r="D4" s="155"/>
      <c r="E4" s="155"/>
      <c r="F4" s="155"/>
      <c r="G4" s="155"/>
      <c r="H4" s="155"/>
      <c r="I4" s="155"/>
      <c r="J4" s="155"/>
      <c r="K4" s="155"/>
      <c r="L4" s="155"/>
      <c r="M4" s="155"/>
      <c r="N4" s="155"/>
      <c r="O4" s="155"/>
      <c r="P4" s="155"/>
      <c r="Q4" s="155"/>
      <c r="R4" s="155"/>
      <c r="S4" s="155"/>
      <c r="T4" s="155"/>
      <c r="U4" s="155"/>
      <c r="V4" s="155"/>
      <c r="W4" s="155"/>
      <c r="X4" s="155"/>
      <c r="Y4" s="155"/>
      <c r="Z4" s="155"/>
      <c r="AA4" s="155"/>
      <c r="AB4" s="155"/>
      <c r="AC4" s="155"/>
      <c r="AD4" s="155"/>
      <c r="AE4" s="156"/>
      <c r="AG4" s="18"/>
    </row>
    <row r="5" spans="1:43" ht="5.25" customHeight="1">
      <c r="A5" s="157"/>
      <c r="B5" s="158"/>
      <c r="C5" s="158"/>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9"/>
    </row>
    <row r="6" spans="1:43" ht="18" customHeight="1">
      <c r="A6" s="151" t="str">
        <f>'PANEL DE CONTROL DISTRITAL'!A6</f>
        <v>Número</v>
      </c>
      <c r="B6" s="152" t="str">
        <f>'PANEL DE CONTROL DISTRITAL'!B6</f>
        <v xml:space="preserve">PROCESOS SUSTANTIVOS E INDICADORES </v>
      </c>
      <c r="C6" s="152"/>
      <c r="D6" s="152"/>
      <c r="E6" s="152"/>
      <c r="F6" s="152"/>
      <c r="G6" s="152"/>
      <c r="H6" s="152"/>
      <c r="I6" s="160" t="s">
        <v>92</v>
      </c>
      <c r="J6" s="161"/>
      <c r="K6" s="161"/>
      <c r="L6" s="161"/>
      <c r="M6" s="161"/>
      <c r="N6" s="161"/>
      <c r="O6" s="161"/>
      <c r="P6" s="161"/>
      <c r="Q6" s="161"/>
      <c r="R6" s="161"/>
      <c r="S6" s="161"/>
      <c r="T6" s="161"/>
      <c r="U6" s="161"/>
      <c r="V6" s="161"/>
      <c r="W6" s="161"/>
      <c r="X6" s="161"/>
      <c r="Y6" s="85"/>
      <c r="Z6" s="85"/>
      <c r="AA6" s="85"/>
      <c r="AB6" s="85"/>
      <c r="AC6" s="85"/>
      <c r="AD6" s="85"/>
      <c r="AE6" s="153" t="s">
        <v>93</v>
      </c>
    </row>
    <row r="7" spans="1:43" ht="17.25" customHeight="1">
      <c r="A7" s="151"/>
      <c r="B7" s="152" t="str">
        <f>'PANEL DE CONTROL DISTRITAL'!B7</f>
        <v>DESCRIPCIÓN</v>
      </c>
      <c r="C7" s="152"/>
      <c r="D7" s="152"/>
      <c r="E7" s="152" t="str">
        <f>'PANEL DE CONTROL DISTRITAL'!E7</f>
        <v>MEDICIÓN</v>
      </c>
      <c r="F7" s="152"/>
      <c r="G7" s="152"/>
      <c r="H7" s="152"/>
      <c r="I7" s="162" t="str">
        <f>'PANEL DE CONTROL DISTRITAL'!A5</f>
        <v>CAMPAÑA ANUAL INTENSA 2023</v>
      </c>
      <c r="J7" s="163"/>
      <c r="K7" s="163"/>
      <c r="L7" s="163"/>
      <c r="M7" s="163"/>
      <c r="N7" s="163"/>
      <c r="O7" s="163"/>
      <c r="P7" s="163"/>
      <c r="Q7" s="163"/>
      <c r="R7" s="163"/>
      <c r="S7" s="163"/>
      <c r="T7" s="163"/>
      <c r="U7" s="163"/>
      <c r="V7" s="163"/>
      <c r="W7" s="163"/>
      <c r="X7" s="163"/>
      <c r="Y7" s="86"/>
      <c r="Z7" s="86"/>
      <c r="AA7" s="86"/>
      <c r="AB7" s="86"/>
      <c r="AC7" s="86"/>
      <c r="AD7" s="86"/>
      <c r="AE7" s="153"/>
    </row>
    <row r="8" spans="1:43" ht="5.25" customHeight="1">
      <c r="A8" s="151"/>
      <c r="B8" s="164"/>
      <c r="C8" s="165"/>
      <c r="D8" s="165"/>
      <c r="E8" s="165"/>
      <c r="F8" s="165"/>
      <c r="G8" s="165"/>
      <c r="H8" s="165"/>
      <c r="I8" s="165"/>
      <c r="J8" s="165"/>
      <c r="K8" s="165"/>
      <c r="L8" s="165"/>
      <c r="M8" s="165"/>
      <c r="N8" s="165"/>
      <c r="O8" s="165"/>
      <c r="P8" s="165"/>
      <c r="Q8" s="165"/>
      <c r="R8" s="165"/>
      <c r="S8" s="165"/>
      <c r="T8" s="165"/>
      <c r="U8" s="165"/>
      <c r="V8" s="165"/>
      <c r="W8" s="165"/>
      <c r="X8" s="165"/>
      <c r="Y8" s="87"/>
      <c r="Z8" s="87"/>
      <c r="AA8" s="87"/>
      <c r="AB8" s="87"/>
      <c r="AC8" s="87"/>
      <c r="AD8" s="87"/>
      <c r="AE8" s="153"/>
    </row>
    <row r="9" spans="1:43" s="2" customFormat="1" ht="29.25" customHeight="1" thickTop="1" thickBot="1">
      <c r="A9" s="151"/>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42" t="str">
        <f>'PANEL DE CONTROL DISTRITAL'!H8</f>
        <v>Nominativo</v>
      </c>
      <c r="I9" s="31" t="str">
        <f>'150151'!I9</f>
        <v>2023-37</v>
      </c>
      <c r="J9" s="31" t="str">
        <f>'150151'!J9</f>
        <v>2023-38</v>
      </c>
      <c r="K9" s="31" t="str">
        <f>'150151'!K9</f>
        <v>2023-39</v>
      </c>
      <c r="L9" s="31" t="str">
        <f>'150151'!L9</f>
        <v>2023-40</v>
      </c>
      <c r="M9" s="31" t="str">
        <f>'150151'!M9</f>
        <v>2023-41</v>
      </c>
      <c r="N9" s="31" t="str">
        <f>'150151'!N9</f>
        <v>2023-42</v>
      </c>
      <c r="O9" s="31" t="str">
        <f>'150151'!O9</f>
        <v>2023-43</v>
      </c>
      <c r="P9" s="31" t="str">
        <f>'150151'!P9</f>
        <v>2023-44</v>
      </c>
      <c r="Q9" s="31" t="str">
        <f>'150151'!Q9</f>
        <v>2023-45</v>
      </c>
      <c r="R9" s="31" t="str">
        <f>'150151'!R9</f>
        <v>2023-46</v>
      </c>
      <c r="S9" s="31" t="str">
        <f>'150151'!S9</f>
        <v>2023-47</v>
      </c>
      <c r="T9" s="31" t="str">
        <f>'150151'!T9</f>
        <v>2023-48</v>
      </c>
      <c r="U9" s="31" t="str">
        <f>'150151'!U9</f>
        <v>2023-49</v>
      </c>
      <c r="V9" s="31" t="str">
        <f>'150151'!V9</f>
        <v>2023-50</v>
      </c>
      <c r="W9" s="31" t="str">
        <f>'150151'!W9</f>
        <v>2023-51</v>
      </c>
      <c r="X9" s="31" t="str">
        <f>'150151'!X9</f>
        <v>2023-52</v>
      </c>
      <c r="Y9" s="31" t="s">
        <v>110</v>
      </c>
      <c r="Z9" s="31" t="s">
        <v>111</v>
      </c>
      <c r="AA9" s="31" t="s">
        <v>112</v>
      </c>
      <c r="AB9" s="31" t="s">
        <v>113</v>
      </c>
      <c r="AC9" s="31" t="s">
        <v>114</v>
      </c>
      <c r="AD9" s="31" t="s">
        <v>115</v>
      </c>
      <c r="AE9" s="153"/>
    </row>
    <row r="10" spans="1:43" s="2" customFormat="1" ht="50.1" customHeight="1" thickTop="1" thickBot="1">
      <c r="A10" s="167">
        <f>'PANEL DE CONTROL DISTRITAL'!A9</f>
        <v>1</v>
      </c>
      <c r="B10" s="169" t="str">
        <f>'PANEL DE CONTROL DISTRITAL'!B9</f>
        <v>ENTREVISTA</v>
      </c>
      <c r="C10" s="166" t="str">
        <f>'PANEL DE CONTROL DISTRITAL'!C9</f>
        <v xml:space="preserve"> Auxiliar de Atención Ciudadana</v>
      </c>
      <c r="D10" s="170" t="str">
        <f>'PANEL DE CONTROL DISTRITAL'!D9</f>
        <v>Efectividad de la entrevista =</v>
      </c>
      <c r="E10" s="166" t="str">
        <f>'PANEL DE CONTROL DISTRITAL'!E9</f>
        <v>(Número de trámites aplicados / (Número de fichas requisitadas - Notificaciones de improcedencia de trámite)) x 100</v>
      </c>
      <c r="F10" s="171" t="str">
        <f>'PANEL DE CONTROL DISTRITAL'!F9</f>
        <v>Semanal (remesa)</v>
      </c>
      <c r="G10" s="172">
        <f>'PANEL DE CONTROL DISTRITAL'!G9</f>
        <v>0.9</v>
      </c>
      <c r="H10" s="25" t="str">
        <f>'PANEL DE CONTROL DISTRITAL'!H9</f>
        <v>Número de trámites aplicados</v>
      </c>
      <c r="I10" s="23">
        <v>25</v>
      </c>
      <c r="J10" s="23">
        <v>135</v>
      </c>
      <c r="K10" s="23">
        <v>279</v>
      </c>
      <c r="L10" s="23">
        <v>125</v>
      </c>
      <c r="M10" s="23">
        <v>222</v>
      </c>
      <c r="N10" s="23">
        <v>160</v>
      </c>
      <c r="O10" s="23">
        <v>227</v>
      </c>
      <c r="P10" s="23">
        <v>161</v>
      </c>
      <c r="Q10" s="23">
        <v>209</v>
      </c>
      <c r="R10" s="23">
        <v>96</v>
      </c>
      <c r="S10" s="23">
        <v>205</v>
      </c>
      <c r="T10" s="23">
        <v>113</v>
      </c>
      <c r="U10" s="23">
        <v>192</v>
      </c>
      <c r="V10" s="23">
        <v>248</v>
      </c>
      <c r="W10" s="23">
        <v>353</v>
      </c>
      <c r="X10" s="23">
        <v>179</v>
      </c>
      <c r="Y10" s="23">
        <v>291</v>
      </c>
      <c r="Z10" s="23">
        <v>187</v>
      </c>
      <c r="AA10" s="64">
        <v>232</v>
      </c>
      <c r="AB10" s="64">
        <v>431</v>
      </c>
      <c r="AC10" s="64">
        <v>554</v>
      </c>
      <c r="AD10" s="64">
        <v>231</v>
      </c>
      <c r="AE10" s="168">
        <f>IFERROR(SUM(I10:AD10)/SUM(I11:AD11),0)</f>
        <v>0.99162581699346408</v>
      </c>
    </row>
    <row r="11" spans="1:43" s="2" customFormat="1" ht="50.1" customHeight="1" thickTop="1" thickBot="1">
      <c r="A11" s="167"/>
      <c r="B11" s="169"/>
      <c r="C11" s="166"/>
      <c r="D11" s="170"/>
      <c r="E11" s="166"/>
      <c r="F11" s="171"/>
      <c r="G11" s="172"/>
      <c r="H11" s="25" t="str">
        <f>'PANEL DE CONTROL DISTRITAL'!H10</f>
        <v>Número de fichas requisitadas - Notificaciones de improcedencia de trámite</v>
      </c>
      <c r="I11" s="43">
        <v>25</v>
      </c>
      <c r="J11" s="43">
        <v>137</v>
      </c>
      <c r="K11" s="43">
        <v>283</v>
      </c>
      <c r="L11" s="43">
        <v>125</v>
      </c>
      <c r="M11" s="43">
        <v>223</v>
      </c>
      <c r="N11" s="43">
        <v>161</v>
      </c>
      <c r="O11" s="43">
        <v>233</v>
      </c>
      <c r="P11" s="43">
        <v>163</v>
      </c>
      <c r="Q11" s="43">
        <v>213</v>
      </c>
      <c r="R11" s="43">
        <v>98</v>
      </c>
      <c r="S11" s="43">
        <v>207</v>
      </c>
      <c r="T11" s="43">
        <v>114</v>
      </c>
      <c r="U11" s="43">
        <v>194</v>
      </c>
      <c r="V11" s="43">
        <v>250</v>
      </c>
      <c r="W11" s="43">
        <v>361</v>
      </c>
      <c r="X11" s="43">
        <v>180</v>
      </c>
      <c r="Y11" s="43">
        <v>292</v>
      </c>
      <c r="Z11" s="43">
        <v>187</v>
      </c>
      <c r="AA11" s="68">
        <v>232</v>
      </c>
      <c r="AB11" s="68">
        <v>432</v>
      </c>
      <c r="AC11" s="68">
        <v>555</v>
      </c>
      <c r="AD11" s="68">
        <v>231</v>
      </c>
      <c r="AE11" s="168"/>
    </row>
    <row r="12" spans="1:43" s="45" customFormat="1" ht="8.1" customHeight="1" thickTop="1" thickBot="1">
      <c r="A12" s="167"/>
      <c r="B12" s="167"/>
      <c r="C12" s="167"/>
      <c r="D12" s="167"/>
      <c r="E12" s="167"/>
      <c r="F12" s="167"/>
      <c r="G12" s="167"/>
      <c r="H12" s="167"/>
      <c r="I12" s="167"/>
      <c r="J12" s="167"/>
      <c r="K12" s="167"/>
      <c r="L12" s="167"/>
      <c r="M12" s="167"/>
      <c r="N12" s="167"/>
      <c r="O12" s="167"/>
      <c r="P12" s="167"/>
      <c r="Q12" s="167"/>
      <c r="R12" s="167"/>
      <c r="S12" s="167"/>
      <c r="T12" s="167"/>
      <c r="U12" s="167"/>
      <c r="V12" s="167"/>
      <c r="W12" s="167"/>
      <c r="X12" s="167"/>
      <c r="Y12" s="167"/>
      <c r="Z12" s="167"/>
      <c r="AA12" s="167"/>
      <c r="AB12" s="167"/>
      <c r="AC12" s="167"/>
      <c r="AD12" s="167"/>
      <c r="AE12" s="167"/>
      <c r="AF12" s="44"/>
      <c r="AG12" s="44"/>
      <c r="AH12" s="44"/>
      <c r="AI12" s="44"/>
      <c r="AJ12" s="44"/>
      <c r="AK12" s="44"/>
      <c r="AL12" s="44"/>
      <c r="AM12" s="44"/>
      <c r="AN12" s="44"/>
      <c r="AO12" s="44"/>
      <c r="AP12" s="44"/>
      <c r="AQ12" s="44"/>
    </row>
    <row r="13" spans="1:43" s="3" customFormat="1" ht="50.1" customHeight="1" thickTop="1" thickBot="1">
      <c r="A13" s="167">
        <f>'PANEL DE CONTROL DISTRITAL'!A12</f>
        <v>2</v>
      </c>
      <c r="B13" s="169" t="str">
        <f>'PANEL DE CONTROL DISTRITAL'!B12</f>
        <v>TRÁMITE</v>
      </c>
      <c r="C13" s="166" t="str">
        <f>'PANEL DE CONTROL DISTRITAL'!C12</f>
        <v>Operador de Equipo Tecnológico</v>
      </c>
      <c r="D13" s="170" t="str">
        <f>'PANEL DE CONTROL DISTRITAL'!D12</f>
        <v>Trámites exitosos efectivos=</v>
      </c>
      <c r="E13" s="166" t="str">
        <f>'PANEL DE CONTROL DISTRITAL'!E12</f>
        <v>(Número de trámites exitosos / Número de trámites aplicados) x 100</v>
      </c>
      <c r="F13" s="171" t="str">
        <f>'PANEL DE CONTROL DISTRITAL'!F12</f>
        <v>Semanal (remesa)</v>
      </c>
      <c r="G13" s="172">
        <f>'PANEL DE CONTROL DISTRITAL'!G12</f>
        <v>0.9</v>
      </c>
      <c r="H13" s="25" t="str">
        <f>'PANEL DE CONTROL DISTRITAL'!H12</f>
        <v>Número de trámites exitosos</v>
      </c>
      <c r="I13" s="23">
        <v>24</v>
      </c>
      <c r="J13" s="23">
        <v>133</v>
      </c>
      <c r="K13" s="23">
        <v>278</v>
      </c>
      <c r="L13" s="23">
        <v>124</v>
      </c>
      <c r="M13" s="23">
        <v>222</v>
      </c>
      <c r="N13" s="23">
        <v>160</v>
      </c>
      <c r="O13" s="23">
        <v>227</v>
      </c>
      <c r="P13" s="23">
        <v>161</v>
      </c>
      <c r="Q13" s="23">
        <v>206</v>
      </c>
      <c r="R13" s="23">
        <v>96</v>
      </c>
      <c r="S13" s="23">
        <v>204</v>
      </c>
      <c r="T13" s="23">
        <v>113</v>
      </c>
      <c r="U13" s="23">
        <v>122</v>
      </c>
      <c r="V13" s="23">
        <v>247</v>
      </c>
      <c r="W13" s="23">
        <v>351</v>
      </c>
      <c r="X13" s="23">
        <v>179</v>
      </c>
      <c r="Y13" s="23">
        <v>291</v>
      </c>
      <c r="Z13" s="23">
        <v>186</v>
      </c>
      <c r="AA13" s="64">
        <v>231</v>
      </c>
      <c r="AB13" s="64">
        <v>426</v>
      </c>
      <c r="AC13" s="64">
        <v>551</v>
      </c>
      <c r="AD13" s="64">
        <v>230</v>
      </c>
      <c r="AE13" s="168">
        <f>IFERROR(SUM(I13:AD13)/SUM(I14:AD14),0)</f>
        <v>0.98084449021627185</v>
      </c>
    </row>
    <row r="14" spans="1:43" s="3" customFormat="1" ht="50.1" customHeight="1" thickTop="1" thickBot="1">
      <c r="A14" s="167"/>
      <c r="B14" s="169"/>
      <c r="C14" s="166"/>
      <c r="D14" s="170"/>
      <c r="E14" s="166"/>
      <c r="F14" s="171"/>
      <c r="G14" s="172"/>
      <c r="H14" s="25" t="str">
        <f>'PANEL DE CONTROL DISTRITAL'!H13</f>
        <v>Número de trámites aplicados</v>
      </c>
      <c r="I14" s="43">
        <v>25</v>
      </c>
      <c r="J14" s="43">
        <v>135</v>
      </c>
      <c r="K14" s="43">
        <v>279</v>
      </c>
      <c r="L14" s="43">
        <v>125</v>
      </c>
      <c r="M14" s="43">
        <v>222</v>
      </c>
      <c r="N14" s="43">
        <v>160</v>
      </c>
      <c r="O14" s="43">
        <v>227</v>
      </c>
      <c r="P14" s="43">
        <v>161</v>
      </c>
      <c r="Q14" s="43">
        <v>209</v>
      </c>
      <c r="R14" s="43">
        <v>96</v>
      </c>
      <c r="S14" s="43">
        <v>205</v>
      </c>
      <c r="T14" s="43">
        <v>113</v>
      </c>
      <c r="U14" s="43">
        <v>192</v>
      </c>
      <c r="V14" s="43">
        <v>248</v>
      </c>
      <c r="W14" s="43">
        <v>353</v>
      </c>
      <c r="X14" s="43">
        <v>179</v>
      </c>
      <c r="Y14" s="43">
        <v>291</v>
      </c>
      <c r="Z14" s="43">
        <v>187</v>
      </c>
      <c r="AA14" s="68">
        <v>232</v>
      </c>
      <c r="AB14" s="68">
        <v>431</v>
      </c>
      <c r="AC14" s="68">
        <v>554</v>
      </c>
      <c r="AD14" s="68">
        <v>231</v>
      </c>
      <c r="AE14" s="168"/>
    </row>
    <row r="15" spans="1:43" s="45" customFormat="1" ht="8.1" customHeight="1" thickTop="1" thickBot="1">
      <c r="A15" s="167"/>
      <c r="B15" s="167"/>
      <c r="C15" s="167"/>
      <c r="D15" s="167"/>
      <c r="E15" s="167"/>
      <c r="F15" s="167"/>
      <c r="G15" s="167"/>
      <c r="H15" s="167"/>
      <c r="I15" s="167"/>
      <c r="J15" s="167"/>
      <c r="K15" s="167"/>
      <c r="L15" s="167"/>
      <c r="M15" s="167"/>
      <c r="N15" s="167"/>
      <c r="O15" s="167"/>
      <c r="P15" s="167"/>
      <c r="Q15" s="167"/>
      <c r="R15" s="167"/>
      <c r="S15" s="167"/>
      <c r="T15" s="167"/>
      <c r="U15" s="167"/>
      <c r="V15" s="167"/>
      <c r="W15" s="167"/>
      <c r="X15" s="167"/>
      <c r="Y15" s="167"/>
      <c r="Z15" s="167"/>
      <c r="AA15" s="167"/>
      <c r="AB15" s="167"/>
      <c r="AC15" s="167"/>
      <c r="AD15" s="167"/>
      <c r="AE15" s="167"/>
      <c r="AF15" s="44"/>
      <c r="AG15" s="44"/>
      <c r="AH15" s="44"/>
      <c r="AI15" s="44"/>
      <c r="AJ15" s="44"/>
      <c r="AK15" s="44"/>
      <c r="AL15" s="44"/>
      <c r="AM15" s="44"/>
      <c r="AN15" s="44"/>
      <c r="AO15" s="44"/>
      <c r="AP15" s="44"/>
      <c r="AQ15" s="44"/>
    </row>
    <row r="16" spans="1:43" s="3" customFormat="1" ht="50.1" customHeight="1" thickTop="1" thickBot="1">
      <c r="A16" s="167">
        <f>'PANEL DE CONTROL DISTRITAL'!A15</f>
        <v>3</v>
      </c>
      <c r="B16" s="169" t="str">
        <f>'PANEL DE CONTROL DISTRITAL'!B15</f>
        <v>TRANSFERENCIA</v>
      </c>
      <c r="C16" s="166" t="str">
        <f>'PANEL DE CONTROL DISTRITAL'!C15</f>
        <v>Responsable de Módulo</v>
      </c>
      <c r="D16" s="170" t="str">
        <f>'PANEL DE CONTROL DISTRITAL'!D15</f>
        <v xml:space="preserve">Transacciones exitosas = </v>
      </c>
      <c r="E16" s="166" t="str">
        <f>'PANEL DE CONTROL DISTRITAL'!E15</f>
        <v>(Número de Archivos de Transacción aceptados /Total de Archivos de Transacción procesados) x100</v>
      </c>
      <c r="F16" s="171" t="str">
        <f>'PANEL DE CONTROL DISTRITAL'!F15</f>
        <v>Semanal (remesa)</v>
      </c>
      <c r="G16" s="172">
        <f>'PANEL DE CONTROL DISTRITAL'!G15</f>
        <v>0.9</v>
      </c>
      <c r="H16" s="25" t="str">
        <f>'PANEL DE CONTROL DISTRITAL'!H15</f>
        <v>Número de Archivos de Transacción aceptados</v>
      </c>
      <c r="I16" s="23">
        <v>25</v>
      </c>
      <c r="J16" s="23">
        <v>135</v>
      </c>
      <c r="K16" s="23">
        <v>279</v>
      </c>
      <c r="L16" s="23">
        <v>125</v>
      </c>
      <c r="M16" s="23">
        <v>222</v>
      </c>
      <c r="N16" s="23">
        <v>160</v>
      </c>
      <c r="O16" s="23">
        <v>227</v>
      </c>
      <c r="P16" s="23">
        <v>161</v>
      </c>
      <c r="Q16" s="23">
        <v>209</v>
      </c>
      <c r="R16" s="23">
        <v>96</v>
      </c>
      <c r="S16" s="23">
        <v>205</v>
      </c>
      <c r="T16" s="23">
        <v>113</v>
      </c>
      <c r="U16" s="23">
        <v>192</v>
      </c>
      <c r="V16" s="23">
        <v>248</v>
      </c>
      <c r="W16" s="23">
        <v>353</v>
      </c>
      <c r="X16" s="23">
        <v>179</v>
      </c>
      <c r="Y16" s="23">
        <v>291</v>
      </c>
      <c r="Z16" s="23">
        <v>187</v>
      </c>
      <c r="AA16" s="64">
        <v>232</v>
      </c>
      <c r="AB16" s="64">
        <v>431</v>
      </c>
      <c r="AC16" s="64">
        <v>554</v>
      </c>
      <c r="AD16" s="64">
        <v>231</v>
      </c>
      <c r="AE16" s="168">
        <f>IFERROR(SUM(I16:AD16)/SUM(I17:AD17),0)</f>
        <v>1</v>
      </c>
    </row>
    <row r="17" spans="1:43" s="3" customFormat="1" ht="50.1" customHeight="1" thickTop="1" thickBot="1">
      <c r="A17" s="167"/>
      <c r="B17" s="169"/>
      <c r="C17" s="166"/>
      <c r="D17" s="170"/>
      <c r="E17" s="166"/>
      <c r="F17" s="171"/>
      <c r="G17" s="172"/>
      <c r="H17" s="25" t="str">
        <f>'PANEL DE CONTROL DISTRITAL'!H16</f>
        <v>Total de Archivos de Transacción procesados</v>
      </c>
      <c r="I17" s="43">
        <v>25</v>
      </c>
      <c r="J17" s="43">
        <v>135</v>
      </c>
      <c r="K17" s="43">
        <v>279</v>
      </c>
      <c r="L17" s="43">
        <v>125</v>
      </c>
      <c r="M17" s="43">
        <v>222</v>
      </c>
      <c r="N17" s="43">
        <v>160</v>
      </c>
      <c r="O17" s="43">
        <v>227</v>
      </c>
      <c r="P17" s="43">
        <v>161</v>
      </c>
      <c r="Q17" s="43">
        <v>209</v>
      </c>
      <c r="R17" s="43">
        <v>96</v>
      </c>
      <c r="S17" s="43">
        <v>205</v>
      </c>
      <c r="T17" s="43">
        <v>113</v>
      </c>
      <c r="U17" s="43">
        <v>192</v>
      </c>
      <c r="V17" s="43">
        <v>248</v>
      </c>
      <c r="W17" s="43">
        <v>353</v>
      </c>
      <c r="X17" s="43">
        <v>179</v>
      </c>
      <c r="Y17" s="43">
        <v>291</v>
      </c>
      <c r="Z17" s="43">
        <v>187</v>
      </c>
      <c r="AA17" s="68">
        <v>232</v>
      </c>
      <c r="AB17" s="68">
        <v>431</v>
      </c>
      <c r="AC17" s="68">
        <v>554</v>
      </c>
      <c r="AD17" s="68">
        <v>231</v>
      </c>
      <c r="AE17" s="168"/>
    </row>
    <row r="18" spans="1:43" s="45" customFormat="1" ht="8.1" customHeight="1" thickTop="1" thickBot="1">
      <c r="A18" s="167"/>
      <c r="B18" s="167"/>
      <c r="C18" s="167"/>
      <c r="D18" s="167"/>
      <c r="E18" s="167"/>
      <c r="F18" s="167"/>
      <c r="G18" s="167"/>
      <c r="H18" s="167"/>
      <c r="I18" s="167"/>
      <c r="J18" s="167"/>
      <c r="K18" s="167"/>
      <c r="L18" s="167"/>
      <c r="M18" s="167"/>
      <c r="N18" s="167"/>
      <c r="O18" s="167"/>
      <c r="P18" s="167"/>
      <c r="Q18" s="167"/>
      <c r="R18" s="167"/>
      <c r="S18" s="167"/>
      <c r="T18" s="167"/>
      <c r="U18" s="167"/>
      <c r="V18" s="167"/>
      <c r="W18" s="167"/>
      <c r="X18" s="167"/>
      <c r="Y18" s="167"/>
      <c r="Z18" s="167"/>
      <c r="AA18" s="167"/>
      <c r="AB18" s="167"/>
      <c r="AC18" s="167"/>
      <c r="AD18" s="167"/>
      <c r="AE18" s="167"/>
      <c r="AF18" s="44"/>
      <c r="AG18" s="44"/>
      <c r="AH18" s="44"/>
      <c r="AI18" s="44"/>
      <c r="AJ18" s="44"/>
      <c r="AK18" s="44"/>
      <c r="AL18" s="44"/>
      <c r="AM18" s="44"/>
      <c r="AN18" s="44"/>
      <c r="AO18" s="44"/>
      <c r="AP18" s="44"/>
      <c r="AQ18" s="44"/>
    </row>
    <row r="19" spans="1:43" s="3" customFormat="1" ht="50.1" customHeight="1" thickTop="1" thickBot="1">
      <c r="A19" s="167">
        <f>'PANEL DE CONTROL DISTRITAL'!A18</f>
        <v>4</v>
      </c>
      <c r="B19" s="169" t="str">
        <f>'PANEL DE CONTROL DISTRITAL'!B18</f>
        <v>CONCILIACIÓN</v>
      </c>
      <c r="C19" s="166" t="str">
        <f>'PANEL DE CONTROL DISTRITAL'!C18</f>
        <v>Responsable de Módulo</v>
      </c>
      <c r="D19" s="170" t="str">
        <f>'PANEL DE CONTROL DISTRITAL'!D18</f>
        <v xml:space="preserve">Credenciales disponibles para entrega = </v>
      </c>
      <c r="E19" s="166" t="str">
        <f>'PANEL DE CONTROL DISTRITAL'!E18</f>
        <v>((Credenciales recibidas - Credenciales inconsistentes) / Credenciales recibidas) x 100</v>
      </c>
      <c r="F19" s="171" t="str">
        <f>'PANEL DE CONTROL DISTRITAL'!F18</f>
        <v>Semanal (remesa)</v>
      </c>
      <c r="G19" s="172">
        <f>'PANEL DE CONTROL DISTRITAL'!G18</f>
        <v>0.9</v>
      </c>
      <c r="H19" s="25" t="str">
        <f>'PANEL DE CONTROL DISTRITAL'!H18</f>
        <v xml:space="preserve">Credenciales Recibidas - Credenciales inconsistentes </v>
      </c>
      <c r="I19" s="23">
        <v>0</v>
      </c>
      <c r="J19" s="23">
        <v>170</v>
      </c>
      <c r="K19" s="23">
        <v>196</v>
      </c>
      <c r="L19" s="23">
        <v>301</v>
      </c>
      <c r="M19" s="23">
        <v>41</v>
      </c>
      <c r="N19" s="23">
        <v>246</v>
      </c>
      <c r="O19" s="23">
        <v>125</v>
      </c>
      <c r="P19" s="23">
        <v>344</v>
      </c>
      <c r="Q19" s="23">
        <v>183</v>
      </c>
      <c r="R19" s="23">
        <v>0</v>
      </c>
      <c r="S19" s="23">
        <v>267</v>
      </c>
      <c r="T19" s="23">
        <v>181</v>
      </c>
      <c r="U19" s="23">
        <v>25</v>
      </c>
      <c r="V19" s="23">
        <v>166</v>
      </c>
      <c r="W19" s="23">
        <v>317</v>
      </c>
      <c r="X19" s="23">
        <v>348</v>
      </c>
      <c r="Y19" s="23">
        <v>135</v>
      </c>
      <c r="Z19" s="23">
        <v>255</v>
      </c>
      <c r="AA19" s="64">
        <v>153</v>
      </c>
      <c r="AB19" s="64">
        <v>278</v>
      </c>
      <c r="AC19" s="64">
        <v>303</v>
      </c>
      <c r="AD19" s="64">
        <v>0</v>
      </c>
      <c r="AE19" s="168">
        <f>IFERROR(SUM(I19:AD19)/SUM(I20:AD20),0)</f>
        <v>1</v>
      </c>
    </row>
    <row r="20" spans="1:43" s="3" customFormat="1" ht="50.1" customHeight="1" thickTop="1" thickBot="1">
      <c r="A20" s="167"/>
      <c r="B20" s="169"/>
      <c r="C20" s="166"/>
      <c r="D20" s="170"/>
      <c r="E20" s="166"/>
      <c r="F20" s="171"/>
      <c r="G20" s="172"/>
      <c r="H20" s="25" t="str">
        <f>'PANEL DE CONTROL DISTRITAL'!H19</f>
        <v>Credenciales recibidas</v>
      </c>
      <c r="I20" s="43">
        <v>0</v>
      </c>
      <c r="J20" s="43">
        <v>170</v>
      </c>
      <c r="K20" s="43">
        <v>196</v>
      </c>
      <c r="L20" s="43">
        <v>301</v>
      </c>
      <c r="M20" s="43">
        <v>41</v>
      </c>
      <c r="N20" s="43">
        <v>246</v>
      </c>
      <c r="O20" s="43">
        <v>125</v>
      </c>
      <c r="P20" s="43">
        <v>344</v>
      </c>
      <c r="Q20" s="43">
        <v>183</v>
      </c>
      <c r="R20" s="43">
        <v>0</v>
      </c>
      <c r="S20" s="43">
        <v>267</v>
      </c>
      <c r="T20" s="43">
        <v>181</v>
      </c>
      <c r="U20" s="43">
        <v>25</v>
      </c>
      <c r="V20" s="43">
        <v>166</v>
      </c>
      <c r="W20" s="43">
        <v>317</v>
      </c>
      <c r="X20" s="43">
        <v>348</v>
      </c>
      <c r="Y20" s="43">
        <v>135</v>
      </c>
      <c r="Z20" s="43">
        <v>255</v>
      </c>
      <c r="AA20" s="68">
        <v>153</v>
      </c>
      <c r="AB20" s="68">
        <v>278</v>
      </c>
      <c r="AC20" s="68">
        <v>303</v>
      </c>
      <c r="AD20" s="68">
        <v>0</v>
      </c>
      <c r="AE20" s="168"/>
    </row>
    <row r="21" spans="1:43" s="45" customFormat="1" ht="8.1" customHeight="1" thickTop="1" thickBot="1">
      <c r="A21" s="46"/>
      <c r="B21" s="47"/>
      <c r="C21" s="48"/>
      <c r="D21" s="49"/>
      <c r="E21" s="48"/>
      <c r="F21" s="50"/>
      <c r="G21" s="51"/>
      <c r="H21" s="52"/>
      <c r="I21" s="53"/>
      <c r="J21" s="53"/>
      <c r="K21" s="53"/>
      <c r="L21" s="53"/>
      <c r="M21" s="53"/>
      <c r="N21" s="53"/>
      <c r="O21" s="53"/>
      <c r="P21" s="53"/>
      <c r="Q21" s="53"/>
      <c r="R21" s="53"/>
      <c r="S21" s="53"/>
      <c r="T21" s="53"/>
      <c r="U21" s="53"/>
      <c r="V21" s="53"/>
      <c r="W21" s="53"/>
      <c r="X21" s="53"/>
      <c r="Y21" s="53"/>
      <c r="Z21" s="53"/>
      <c r="AA21" s="53"/>
      <c r="AB21" s="53"/>
      <c r="AC21" s="53"/>
      <c r="AD21" s="53"/>
      <c r="AE21" s="54"/>
      <c r="AF21" s="44"/>
      <c r="AG21" s="44"/>
      <c r="AH21" s="44"/>
      <c r="AI21" s="44"/>
      <c r="AJ21" s="44"/>
      <c r="AK21" s="44"/>
      <c r="AL21" s="44"/>
      <c r="AM21" s="44"/>
      <c r="AN21" s="44"/>
      <c r="AO21" s="44"/>
      <c r="AP21" s="44"/>
      <c r="AQ21" s="44"/>
    </row>
    <row r="22" spans="1:43" s="3" customFormat="1" ht="50.1" customHeight="1" thickTop="1" thickBot="1">
      <c r="A22" s="167">
        <f>'PANEL DE CONTROL DISTRITAL'!A21</f>
        <v>5</v>
      </c>
      <c r="B22" s="169" t="str">
        <f>'PANEL DE CONTROL DISTRITAL'!B21</f>
        <v>CONCILIACIÓN</v>
      </c>
      <c r="C22" s="166" t="str">
        <f>'PANEL DE CONTROL DISTRITAL'!C21</f>
        <v>Responsable de Módulo</v>
      </c>
      <c r="D22" s="170" t="str">
        <f>'PANEL DE CONTROL DISTRITAL'!D21</f>
        <v xml:space="preserve">Credenciales disponibles para entrega = </v>
      </c>
      <c r="E22" s="166" t="str">
        <f>'PANEL DE CONTROL DISTRITAL'!E21</f>
        <v>(Credenciales en resguardo / Credenciales totales en SIIRFE disponibles para entrega) x 100</v>
      </c>
      <c r="F22" s="171" t="str">
        <f>'PANEL DE CONTROL DISTRITAL'!F21</f>
        <v>Semanal (remesa)</v>
      </c>
      <c r="G22" s="172">
        <f>'PANEL DE CONTROL DISTRITAL'!G21</f>
        <v>1</v>
      </c>
      <c r="H22" s="25" t="str">
        <f>'PANEL DE CONTROL DISTRITAL'!H21</f>
        <v>Credenciales en resguardo</v>
      </c>
      <c r="I22" s="23">
        <v>475</v>
      </c>
      <c r="J22" s="23">
        <v>495</v>
      </c>
      <c r="K22" s="23">
        <v>353</v>
      </c>
      <c r="L22" s="23">
        <v>472</v>
      </c>
      <c r="M22" s="23">
        <v>221</v>
      </c>
      <c r="N22" s="23">
        <v>343</v>
      </c>
      <c r="O22" s="23">
        <v>228</v>
      </c>
      <c r="P22" s="23">
        <v>398</v>
      </c>
      <c r="Q22" s="23">
        <v>382</v>
      </c>
      <c r="R22" s="23">
        <v>239</v>
      </c>
      <c r="S22" s="23">
        <v>306</v>
      </c>
      <c r="T22" s="23">
        <v>361</v>
      </c>
      <c r="U22" s="23">
        <v>213</v>
      </c>
      <c r="V22" s="23">
        <v>249</v>
      </c>
      <c r="W22" s="23">
        <v>336</v>
      </c>
      <c r="X22" s="23">
        <v>455</v>
      </c>
      <c r="Y22" s="23">
        <v>184</v>
      </c>
      <c r="Z22" s="23">
        <v>320</v>
      </c>
      <c r="AA22" s="64">
        <v>276</v>
      </c>
      <c r="AB22" s="64">
        <v>310</v>
      </c>
      <c r="AC22" s="64">
        <v>275</v>
      </c>
      <c r="AD22" s="64">
        <v>271</v>
      </c>
      <c r="AE22" s="168">
        <f>IFERROR(SUM(I22:AD22)/SUM(I23:AD23),0)</f>
        <v>1</v>
      </c>
    </row>
    <row r="23" spans="1:43" s="3" customFormat="1" ht="50.1" customHeight="1" thickTop="1" thickBot="1">
      <c r="A23" s="167"/>
      <c r="B23" s="169"/>
      <c r="C23" s="166"/>
      <c r="D23" s="170"/>
      <c r="E23" s="166"/>
      <c r="F23" s="171"/>
      <c r="G23" s="172"/>
      <c r="H23" s="25" t="str">
        <f>'PANEL DE CONTROL DISTRITAL'!H22</f>
        <v>Credenciales totales en SIIRFE disponibles para entrega</v>
      </c>
      <c r="I23" s="43">
        <v>475</v>
      </c>
      <c r="J23" s="43">
        <v>495</v>
      </c>
      <c r="K23" s="43">
        <v>353</v>
      </c>
      <c r="L23" s="43">
        <v>472</v>
      </c>
      <c r="M23" s="43">
        <v>221</v>
      </c>
      <c r="N23" s="43">
        <v>343</v>
      </c>
      <c r="O23" s="43">
        <v>228</v>
      </c>
      <c r="P23" s="43">
        <v>398</v>
      </c>
      <c r="Q23" s="43">
        <v>382</v>
      </c>
      <c r="R23" s="43">
        <v>239</v>
      </c>
      <c r="S23" s="43">
        <v>306</v>
      </c>
      <c r="T23" s="43">
        <v>361</v>
      </c>
      <c r="U23" s="43">
        <v>213</v>
      </c>
      <c r="V23" s="43">
        <v>249</v>
      </c>
      <c r="W23" s="43">
        <v>336</v>
      </c>
      <c r="X23" s="43">
        <v>455</v>
      </c>
      <c r="Y23" s="43">
        <v>184</v>
      </c>
      <c r="Z23" s="43">
        <v>320</v>
      </c>
      <c r="AA23" s="68">
        <v>276</v>
      </c>
      <c r="AB23" s="68">
        <v>310</v>
      </c>
      <c r="AC23" s="68">
        <v>275</v>
      </c>
      <c r="AD23" s="68">
        <v>271</v>
      </c>
      <c r="AE23" s="168"/>
    </row>
    <row r="24" spans="1:43" s="4" customFormat="1" ht="7.5" customHeight="1" thickTop="1" thickBot="1">
      <c r="A24" s="167"/>
      <c r="B24" s="167"/>
      <c r="C24" s="167"/>
      <c r="D24" s="167"/>
      <c r="E24" s="167"/>
      <c r="F24" s="167"/>
      <c r="G24" s="167"/>
      <c r="H24" s="167"/>
      <c r="I24" s="167"/>
      <c r="J24" s="167"/>
      <c r="K24" s="167"/>
      <c r="L24" s="167"/>
      <c r="M24" s="167"/>
      <c r="N24" s="167"/>
      <c r="O24" s="167"/>
      <c r="P24" s="167"/>
      <c r="Q24" s="167"/>
      <c r="R24" s="167"/>
      <c r="S24" s="167"/>
      <c r="T24" s="167"/>
      <c r="U24" s="167"/>
      <c r="V24" s="167"/>
      <c r="W24" s="167"/>
      <c r="X24" s="167"/>
      <c r="Y24" s="167"/>
      <c r="Z24" s="167"/>
      <c r="AA24" s="167"/>
      <c r="AB24" s="167"/>
      <c r="AC24" s="167"/>
      <c r="AD24" s="167"/>
      <c r="AE24" s="167"/>
    </row>
    <row r="25" spans="1:43" ht="50.1" customHeight="1" thickTop="1" thickBot="1">
      <c r="A25" s="167">
        <f>'PANEL DE CONTROL DISTRITAL'!A24</f>
        <v>6</v>
      </c>
      <c r="B25" s="169" t="str">
        <f>'PANEL DE CONTROL DISTRITAL'!B24</f>
        <v>ENTREGA</v>
      </c>
      <c r="C25" s="166" t="str">
        <f>'PANEL DE CONTROL DISTRITAL'!C24</f>
        <v>Operador de Equipo Tecnológico</v>
      </c>
      <c r="D25" s="170" t="str">
        <f>'PANEL DE CONTROL DISTRITAL'!D24</f>
        <v xml:space="preserve">Efectividad de entrega de CPV en MAC = </v>
      </c>
      <c r="E25" s="166" t="str">
        <f>'PANEL DE CONTROL DISTRITAL'!E24</f>
        <v>(Total de credenciales entregadas / Total de credenciales solicitadas) x 100</v>
      </c>
      <c r="F25" s="171" t="str">
        <f>'PANEL DE CONTROL DISTRITAL'!F24</f>
        <v>Semanal (remesa)</v>
      </c>
      <c r="G25" s="172">
        <f>'PANEL DE CONTROL DISTRITAL'!G24</f>
        <v>0.9</v>
      </c>
      <c r="H25" s="25" t="str">
        <f>'PANEL DE CONTROL DISTRITAL'!H24</f>
        <v xml:space="preserve">Total de credenciales entregadas </v>
      </c>
      <c r="I25" s="23">
        <v>3</v>
      </c>
      <c r="J25" s="23">
        <v>150</v>
      </c>
      <c r="K25" s="23">
        <v>336</v>
      </c>
      <c r="L25" s="23">
        <v>182</v>
      </c>
      <c r="M25" s="23">
        <v>292</v>
      </c>
      <c r="N25" s="23">
        <v>117</v>
      </c>
      <c r="O25" s="23">
        <v>240</v>
      </c>
      <c r="P25" s="23">
        <v>174</v>
      </c>
      <c r="Q25" s="23">
        <v>199</v>
      </c>
      <c r="R25" s="23">
        <v>143</v>
      </c>
      <c r="S25" s="23">
        <v>200</v>
      </c>
      <c r="T25" s="23">
        <v>126</v>
      </c>
      <c r="U25" s="23">
        <v>173</v>
      </c>
      <c r="V25" s="23">
        <v>133</v>
      </c>
      <c r="W25" s="23">
        <v>230</v>
      </c>
      <c r="X25" s="23">
        <v>229</v>
      </c>
      <c r="Y25" s="23">
        <v>406</v>
      </c>
      <c r="Z25" s="23">
        <v>119</v>
      </c>
      <c r="AA25" s="64">
        <v>197</v>
      </c>
      <c r="AB25" s="64">
        <v>244</v>
      </c>
      <c r="AC25" s="64">
        <v>336</v>
      </c>
      <c r="AD25" s="64">
        <v>4</v>
      </c>
      <c r="AE25" s="168">
        <f>IFERROR(SUM(I25:AD25)/SUM(I26:AD26),0)</f>
        <v>0.99858457183297944</v>
      </c>
    </row>
    <row r="26" spans="1:43" ht="50.1" customHeight="1" thickTop="1" thickBot="1">
      <c r="A26" s="167"/>
      <c r="B26" s="169"/>
      <c r="C26" s="166"/>
      <c r="D26" s="170"/>
      <c r="E26" s="166"/>
      <c r="F26" s="171"/>
      <c r="G26" s="172"/>
      <c r="H26" s="25" t="str">
        <f>'PANEL DE CONTROL DISTRITAL'!H25</f>
        <v xml:space="preserve"> Total de credenciales solicitadas</v>
      </c>
      <c r="I26" s="43">
        <v>3</v>
      </c>
      <c r="J26" s="43">
        <v>152</v>
      </c>
      <c r="K26" s="43">
        <v>336</v>
      </c>
      <c r="L26" s="43">
        <v>183</v>
      </c>
      <c r="M26" s="43">
        <v>294</v>
      </c>
      <c r="N26" s="43">
        <v>117</v>
      </c>
      <c r="O26" s="43">
        <v>241</v>
      </c>
      <c r="P26" s="43">
        <v>174</v>
      </c>
      <c r="Q26" s="43">
        <v>199</v>
      </c>
      <c r="R26" s="43">
        <v>143</v>
      </c>
      <c r="S26" s="43">
        <v>200</v>
      </c>
      <c r="T26" s="43">
        <v>126</v>
      </c>
      <c r="U26" s="43">
        <v>173</v>
      </c>
      <c r="V26" s="43">
        <v>133</v>
      </c>
      <c r="W26" s="43">
        <v>230</v>
      </c>
      <c r="X26" s="43">
        <v>229</v>
      </c>
      <c r="Y26" s="43">
        <v>406</v>
      </c>
      <c r="Z26" s="43">
        <v>119</v>
      </c>
      <c r="AA26" s="68">
        <v>197</v>
      </c>
      <c r="AB26" s="68">
        <v>244</v>
      </c>
      <c r="AC26" s="68">
        <v>336</v>
      </c>
      <c r="AD26" s="68">
        <v>4</v>
      </c>
      <c r="AE26" s="168"/>
    </row>
    <row r="27" spans="1:43" ht="15.75" customHeight="1" thickTop="1">
      <c r="B27" s="1" t="s">
        <v>116</v>
      </c>
      <c r="H27" s="55"/>
      <c r="I27" s="56"/>
      <c r="J27" s="56"/>
      <c r="K27" s="56"/>
      <c r="L27" s="56"/>
      <c r="M27" s="56"/>
      <c r="N27" s="56"/>
      <c r="O27" s="56"/>
      <c r="P27" s="56"/>
      <c r="Q27" s="56"/>
      <c r="R27" s="56"/>
      <c r="S27" s="56"/>
      <c r="T27" s="56"/>
      <c r="U27" s="56"/>
      <c r="V27" s="56"/>
      <c r="W27" s="56"/>
      <c r="X27" s="56"/>
      <c r="Y27" s="56"/>
      <c r="Z27" s="56"/>
      <c r="AA27" s="56"/>
      <c r="AB27" s="56"/>
      <c r="AC27" s="56"/>
      <c r="AD27" s="56"/>
      <c r="AE27" s="12"/>
    </row>
    <row r="28" spans="1:43" ht="15.75" customHeight="1">
      <c r="H28" s="57"/>
    </row>
    <row r="29" spans="1:43" ht="15.75" customHeight="1">
      <c r="H29" s="57"/>
      <c r="I29" s="179" t="s">
        <v>117</v>
      </c>
      <c r="J29" s="179"/>
      <c r="K29" s="179"/>
      <c r="L29" s="179"/>
    </row>
    <row r="30" spans="1:43" ht="15.75" customHeight="1">
      <c r="H30" s="57"/>
      <c r="I30" s="26"/>
      <c r="J30" s="27" t="s">
        <v>118</v>
      </c>
      <c r="K30" s="27"/>
      <c r="L30" s="27"/>
    </row>
    <row r="31" spans="1:43" ht="39" customHeight="1">
      <c r="H31" s="57"/>
      <c r="I31" s="28"/>
      <c r="J31" s="27" t="s">
        <v>119</v>
      </c>
      <c r="K31" s="27"/>
      <c r="L31" s="27"/>
    </row>
    <row r="32" spans="1:43" ht="30" customHeight="1">
      <c r="H32" s="57"/>
      <c r="I32" s="29"/>
      <c r="J32" s="27" t="s">
        <v>120</v>
      </c>
      <c r="K32" s="27"/>
      <c r="L32" s="27"/>
    </row>
    <row r="33" spans="2:13" ht="30" customHeight="1">
      <c r="H33" s="57"/>
      <c r="I33" s="27"/>
      <c r="J33" s="27"/>
      <c r="K33" s="27"/>
      <c r="L33" s="27"/>
    </row>
    <row r="34" spans="2:13" ht="30" customHeight="1">
      <c r="B34" s="180" t="s">
        <v>121</v>
      </c>
      <c r="C34" s="180"/>
      <c r="D34" s="180"/>
      <c r="E34" s="180"/>
      <c r="F34" s="180"/>
      <c r="G34" s="180"/>
      <c r="H34" s="180"/>
      <c r="I34" s="180"/>
      <c r="J34" s="180"/>
      <c r="K34" s="180"/>
      <c r="L34" s="180"/>
      <c r="M34" s="181"/>
    </row>
    <row r="35" spans="2:13" ht="30" customHeight="1">
      <c r="B35" s="182" t="s">
        <v>122</v>
      </c>
      <c r="C35" s="182"/>
      <c r="D35" s="182"/>
      <c r="E35" s="182"/>
      <c r="F35" s="182"/>
      <c r="G35" s="183"/>
      <c r="H35" s="184" t="s">
        <v>123</v>
      </c>
      <c r="I35" s="182"/>
      <c r="J35" s="182"/>
      <c r="K35" s="182"/>
      <c r="L35" s="182"/>
      <c r="M35" s="183"/>
    </row>
    <row r="36" spans="2:13" ht="30" customHeight="1">
      <c r="B36" s="173"/>
      <c r="C36" s="174"/>
      <c r="D36" s="174"/>
      <c r="E36" s="174"/>
      <c r="F36" s="174"/>
      <c r="G36" s="175"/>
      <c r="H36" s="173"/>
      <c r="I36" s="174"/>
      <c r="J36" s="174"/>
      <c r="K36" s="174"/>
      <c r="L36" s="174"/>
      <c r="M36" s="175"/>
    </row>
    <row r="37" spans="2:13" ht="30" customHeight="1">
      <c r="B37" s="176"/>
      <c r="C37" s="177"/>
      <c r="D37" s="177"/>
      <c r="E37" s="177"/>
      <c r="F37" s="177"/>
      <c r="G37" s="178"/>
      <c r="H37" s="176"/>
      <c r="I37" s="177"/>
      <c r="J37" s="177"/>
      <c r="K37" s="177"/>
      <c r="L37" s="177"/>
      <c r="M37" s="178"/>
    </row>
    <row r="38" spans="2:13" ht="35.1" customHeight="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1">
    <mergeCell ref="AE25:AE26"/>
    <mergeCell ref="I29:L29"/>
    <mergeCell ref="B34:M34"/>
    <mergeCell ref="B35:G35"/>
    <mergeCell ref="H35:M35"/>
    <mergeCell ref="B36:G37"/>
    <mergeCell ref="H36:M37"/>
    <mergeCell ref="G22:G23"/>
    <mergeCell ref="AE22:AE23"/>
    <mergeCell ref="A24:AE24"/>
    <mergeCell ref="A25:A26"/>
    <mergeCell ref="B25:B26"/>
    <mergeCell ref="C25:C26"/>
    <mergeCell ref="D25:D26"/>
    <mergeCell ref="E25:E26"/>
    <mergeCell ref="F25:F26"/>
    <mergeCell ref="G25:G26"/>
    <mergeCell ref="A22:A23"/>
    <mergeCell ref="B22:B23"/>
    <mergeCell ref="C22:C23"/>
    <mergeCell ref="D22:D23"/>
    <mergeCell ref="E22:E23"/>
    <mergeCell ref="F22:F23"/>
    <mergeCell ref="A18:AE18"/>
    <mergeCell ref="A19:A20"/>
    <mergeCell ref="B19:B20"/>
    <mergeCell ref="C19:C20"/>
    <mergeCell ref="D19:D20"/>
    <mergeCell ref="E19:E20"/>
    <mergeCell ref="F19:F20"/>
    <mergeCell ref="G19:G20"/>
    <mergeCell ref="AE19:AE20"/>
    <mergeCell ref="A15:AE15"/>
    <mergeCell ref="A16:A17"/>
    <mergeCell ref="B16:B17"/>
    <mergeCell ref="C16:C17"/>
    <mergeCell ref="D16:D17"/>
    <mergeCell ref="E16:E17"/>
    <mergeCell ref="F16:F17"/>
    <mergeCell ref="G16:G17"/>
    <mergeCell ref="AE16:AE17"/>
    <mergeCell ref="A10:A11"/>
    <mergeCell ref="B10:B11"/>
    <mergeCell ref="C10:C11"/>
    <mergeCell ref="D10:D11"/>
    <mergeCell ref="E10:E11"/>
    <mergeCell ref="A12:AE12"/>
    <mergeCell ref="A13:A14"/>
    <mergeCell ref="B13:B14"/>
    <mergeCell ref="C13:C14"/>
    <mergeCell ref="D13:D14"/>
    <mergeCell ref="E13:E14"/>
    <mergeCell ref="F13:F14"/>
    <mergeCell ref="G13:G14"/>
    <mergeCell ref="AE13:AE14"/>
    <mergeCell ref="AE10:AE11"/>
    <mergeCell ref="F10:F11"/>
    <mergeCell ref="AE6:AE9"/>
    <mergeCell ref="B7:D7"/>
    <mergeCell ref="A1:AE1"/>
    <mergeCell ref="F2:G2"/>
    <mergeCell ref="A4:AE4"/>
    <mergeCell ref="A5:AE5"/>
    <mergeCell ref="E7:H7"/>
    <mergeCell ref="I7:X7"/>
    <mergeCell ref="B8:X8"/>
    <mergeCell ref="A6:A9"/>
    <mergeCell ref="B6:H6"/>
    <mergeCell ref="I6:X6"/>
    <mergeCell ref="X2:AE2"/>
    <mergeCell ref="G10:G11"/>
  </mergeCells>
  <conditionalFormatting sqref="I21:AD21">
    <cfRule type="colorScale" priority="670">
      <colorScale>
        <cfvo type="min"/>
        <cfvo type="percentile" val="50"/>
        <cfvo type="max"/>
        <color rgb="FFE98BD7"/>
        <color rgb="FFD5007F"/>
        <color rgb="FF950054"/>
      </colorScale>
    </cfRule>
  </conditionalFormatting>
  <conditionalFormatting sqref="AE10">
    <cfRule type="cellIs" dxfId="731" priority="15" operator="greaterThan">
      <formula>95%</formula>
    </cfRule>
    <cfRule type="cellIs" dxfId="730" priority="16" operator="greaterThanOrEqual">
      <formula>90%</formula>
    </cfRule>
    <cfRule type="cellIs" dxfId="729" priority="17" operator="lessThan">
      <formula>89.99%</formula>
    </cfRule>
  </conditionalFormatting>
  <conditionalFormatting sqref="AE13">
    <cfRule type="cellIs" dxfId="728" priority="12" operator="greaterThan">
      <formula>95%</formula>
    </cfRule>
    <cfRule type="cellIs" dxfId="727" priority="13" operator="greaterThanOrEqual">
      <formula>90%</formula>
    </cfRule>
    <cfRule type="cellIs" dxfId="726" priority="14" operator="lessThan">
      <formula>89.99%</formula>
    </cfRule>
  </conditionalFormatting>
  <conditionalFormatting sqref="AE16">
    <cfRule type="cellIs" dxfId="725" priority="9" operator="greaterThan">
      <formula>95%</formula>
    </cfRule>
    <cfRule type="cellIs" dxfId="724" priority="10" operator="greaterThanOrEqual">
      <formula>90%</formula>
    </cfRule>
    <cfRule type="cellIs" dxfId="723" priority="11" operator="lessThan">
      <formula>89.99%</formula>
    </cfRule>
  </conditionalFormatting>
  <conditionalFormatting sqref="AE19">
    <cfRule type="cellIs" dxfId="722" priority="6" operator="greaterThan">
      <formula>95%</formula>
    </cfRule>
    <cfRule type="cellIs" dxfId="721" priority="7" operator="greaterThanOrEqual">
      <formula>90%</formula>
    </cfRule>
    <cfRule type="cellIs" dxfId="720" priority="8" operator="lessThan">
      <formula>89.99%</formula>
    </cfRule>
  </conditionalFormatting>
  <conditionalFormatting sqref="AE22">
    <cfRule type="cellIs" dxfId="719" priority="1" operator="greaterThanOrEqual">
      <formula>100%</formula>
    </cfRule>
    <cfRule type="cellIs" dxfId="718" priority="2" operator="lessThan">
      <formula>99.99%</formula>
    </cfRule>
  </conditionalFormatting>
  <conditionalFormatting sqref="AE25">
    <cfRule type="cellIs" dxfId="717" priority="3" operator="greaterThan">
      <formula>95%</formula>
    </cfRule>
    <cfRule type="cellIs" dxfId="716" priority="4" operator="greaterThanOrEqual">
      <formula>90%</formula>
    </cfRule>
    <cfRule type="cellIs" dxfId="715" priority="5" operator="lessThan">
      <formula>89.99%</formula>
    </cfRule>
  </conditionalFormatting>
  <dataValidations count="1">
    <dataValidation showDropDown="1" showInputMessage="1" showErrorMessage="1" sqref="C21 G19:G23 G10:G11 G16:G17 G13:G14 G25:G26" xr:uid="{E01D1109-773D-4392-9FC0-7DE72F33C60A}"/>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9A6C3A-8E58-4AE8-BB9C-D3274EDC1BF3}">
  <sheetPr>
    <tabColor theme="7" tint="-0.499984740745262"/>
  </sheetPr>
  <dimension ref="A1:AQ48"/>
  <sheetViews>
    <sheetView showGridLines="0" topLeftCell="P17" zoomScale="85" zoomScaleNormal="85" workbookViewId="0">
      <selection activeCell="X14" sqref="X14"/>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0" width="10.7109375" style="1" customWidth="1"/>
    <col min="31" max="31" width="22.7109375" style="1" customWidth="1"/>
    <col min="32" max="16384" width="11.42578125" style="1"/>
  </cols>
  <sheetData>
    <row r="1" spans="1:43" ht="40.5" customHeight="1">
      <c r="A1" s="148" t="str">
        <f>'PANEL DE CONTROL DISTRITAL'!A1:Q1</f>
        <v>INSTITUTO NACIONAL ELECTORAL
SISTEMA DE GESTIÓN DE LA CALIDAD
ESTADO DE MÉXICO</v>
      </c>
      <c r="B1" s="148"/>
      <c r="C1" s="148"/>
      <c r="D1" s="148"/>
      <c r="E1" s="148"/>
      <c r="F1" s="148"/>
      <c r="G1" s="148"/>
      <c r="H1" s="148"/>
      <c r="I1" s="148"/>
      <c r="J1" s="148"/>
      <c r="K1" s="148"/>
      <c r="L1" s="148"/>
      <c r="M1" s="148"/>
      <c r="N1" s="148"/>
      <c r="O1" s="148"/>
      <c r="P1" s="148"/>
      <c r="Q1" s="148"/>
      <c r="R1" s="148"/>
      <c r="S1" s="148"/>
      <c r="T1" s="148"/>
      <c r="U1" s="148"/>
      <c r="V1" s="148"/>
      <c r="W1" s="148"/>
      <c r="X1" s="148"/>
      <c r="Y1" s="148"/>
      <c r="Z1" s="148"/>
      <c r="AA1" s="148"/>
      <c r="AB1" s="148"/>
      <c r="AC1" s="148"/>
      <c r="AD1" s="148"/>
      <c r="AE1" s="148"/>
    </row>
    <row r="2" spans="1:43" ht="33.75" customHeight="1">
      <c r="A2" s="11"/>
      <c r="B2" s="11"/>
      <c r="C2" s="11"/>
      <c r="D2" s="9" t="s">
        <v>89</v>
      </c>
      <c r="E2" s="9">
        <v>19</v>
      </c>
      <c r="F2" s="149" t="s">
        <v>90</v>
      </c>
      <c r="G2" s="149"/>
      <c r="H2" s="20">
        <v>151951</v>
      </c>
      <c r="I2" s="19"/>
      <c r="J2" s="19"/>
      <c r="K2" s="19"/>
      <c r="L2" s="19"/>
      <c r="M2" s="19"/>
      <c r="N2" s="19"/>
      <c r="O2" s="19"/>
      <c r="P2" s="19"/>
      <c r="Q2" s="19"/>
      <c r="R2" s="19"/>
      <c r="S2" s="19"/>
      <c r="T2" s="19"/>
      <c r="U2" s="19"/>
      <c r="V2" s="19"/>
      <c r="W2" s="58"/>
      <c r="X2" s="150" t="str">
        <f>'PANEL DE CONTROL DISTRITAL'!M2</f>
        <v>Fecha de corte: 22/01/2024</v>
      </c>
      <c r="Y2" s="150"/>
      <c r="Z2" s="150"/>
      <c r="AA2" s="150"/>
      <c r="AB2" s="150"/>
      <c r="AC2" s="150"/>
      <c r="AD2" s="150"/>
      <c r="AE2" s="150"/>
      <c r="AF2" s="15"/>
    </row>
    <row r="3" spans="1:43" ht="11.25" customHeight="1">
      <c r="A3" s="11"/>
      <c r="B3" s="6"/>
      <c r="C3" s="6"/>
      <c r="D3" s="6"/>
      <c r="E3" s="6"/>
      <c r="F3" s="6"/>
      <c r="G3" s="6"/>
      <c r="H3" s="6"/>
      <c r="I3" s="6"/>
      <c r="J3" s="6"/>
      <c r="K3" s="6"/>
      <c r="L3" s="6"/>
      <c r="M3" s="6"/>
      <c r="N3" s="6"/>
      <c r="O3" s="6"/>
      <c r="P3" s="6"/>
      <c r="Q3" s="6"/>
      <c r="R3" s="6"/>
      <c r="S3" s="6"/>
      <c r="T3" s="6"/>
      <c r="U3" s="6"/>
      <c r="V3" s="6"/>
      <c r="W3" s="6"/>
      <c r="X3" s="6"/>
      <c r="Y3" s="6"/>
      <c r="Z3" s="6"/>
      <c r="AA3" s="6"/>
      <c r="AB3" s="6"/>
      <c r="AC3" s="6"/>
      <c r="AD3" s="6"/>
    </row>
    <row r="4" spans="1:43" ht="30" customHeight="1">
      <c r="A4" s="154" t="s">
        <v>91</v>
      </c>
      <c r="B4" s="155"/>
      <c r="C4" s="155"/>
      <c r="D4" s="155"/>
      <c r="E4" s="155"/>
      <c r="F4" s="155"/>
      <c r="G4" s="155"/>
      <c r="H4" s="155"/>
      <c r="I4" s="155"/>
      <c r="J4" s="155"/>
      <c r="K4" s="155"/>
      <c r="L4" s="155"/>
      <c r="M4" s="155"/>
      <c r="N4" s="155"/>
      <c r="O4" s="155"/>
      <c r="P4" s="155"/>
      <c r="Q4" s="155"/>
      <c r="R4" s="155"/>
      <c r="S4" s="155"/>
      <c r="T4" s="155"/>
      <c r="U4" s="155"/>
      <c r="V4" s="155"/>
      <c r="W4" s="155"/>
      <c r="X4" s="155"/>
      <c r="Y4" s="155"/>
      <c r="Z4" s="155"/>
      <c r="AA4" s="155"/>
      <c r="AB4" s="155"/>
      <c r="AC4" s="155"/>
      <c r="AD4" s="155"/>
      <c r="AE4" s="156"/>
      <c r="AG4" s="18"/>
    </row>
    <row r="5" spans="1:43" ht="5.25" customHeight="1">
      <c r="A5" s="157"/>
      <c r="B5" s="158"/>
      <c r="C5" s="158"/>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9"/>
    </row>
    <row r="6" spans="1:43" ht="18" customHeight="1">
      <c r="A6" s="151" t="str">
        <f>'PANEL DE CONTROL DISTRITAL'!A6</f>
        <v>Número</v>
      </c>
      <c r="B6" s="152" t="str">
        <f>'PANEL DE CONTROL DISTRITAL'!B6</f>
        <v xml:space="preserve">PROCESOS SUSTANTIVOS E INDICADORES </v>
      </c>
      <c r="C6" s="152"/>
      <c r="D6" s="152"/>
      <c r="E6" s="152"/>
      <c r="F6" s="152"/>
      <c r="G6" s="152"/>
      <c r="H6" s="152"/>
      <c r="I6" s="160" t="s">
        <v>92</v>
      </c>
      <c r="J6" s="161"/>
      <c r="K6" s="161"/>
      <c r="L6" s="161"/>
      <c r="M6" s="161"/>
      <c r="N6" s="161"/>
      <c r="O6" s="161"/>
      <c r="P6" s="161"/>
      <c r="Q6" s="161"/>
      <c r="R6" s="161"/>
      <c r="S6" s="161"/>
      <c r="T6" s="161"/>
      <c r="U6" s="161"/>
      <c r="V6" s="161"/>
      <c r="W6" s="161"/>
      <c r="X6" s="161"/>
      <c r="Y6" s="85"/>
      <c r="Z6" s="85"/>
      <c r="AA6" s="85"/>
      <c r="AB6" s="85"/>
      <c r="AC6" s="85"/>
      <c r="AD6" s="85"/>
      <c r="AE6" s="153" t="s">
        <v>93</v>
      </c>
    </row>
    <row r="7" spans="1:43" ht="17.25" customHeight="1">
      <c r="A7" s="151"/>
      <c r="B7" s="152" t="str">
        <f>'PANEL DE CONTROL DISTRITAL'!B7</f>
        <v>DESCRIPCIÓN</v>
      </c>
      <c r="C7" s="152"/>
      <c r="D7" s="152"/>
      <c r="E7" s="152" t="str">
        <f>'PANEL DE CONTROL DISTRITAL'!E7</f>
        <v>MEDICIÓN</v>
      </c>
      <c r="F7" s="152"/>
      <c r="G7" s="152"/>
      <c r="H7" s="152"/>
      <c r="I7" s="162" t="str">
        <f>'PANEL DE CONTROL DISTRITAL'!A5</f>
        <v>CAMPAÑA ANUAL INTENSA 2023</v>
      </c>
      <c r="J7" s="163"/>
      <c r="K7" s="163"/>
      <c r="L7" s="163"/>
      <c r="M7" s="163"/>
      <c r="N7" s="163"/>
      <c r="O7" s="163"/>
      <c r="P7" s="163"/>
      <c r="Q7" s="163"/>
      <c r="R7" s="163"/>
      <c r="S7" s="163"/>
      <c r="T7" s="163"/>
      <c r="U7" s="163"/>
      <c r="V7" s="163"/>
      <c r="W7" s="163"/>
      <c r="X7" s="163"/>
      <c r="Y7" s="86"/>
      <c r="Z7" s="86"/>
      <c r="AA7" s="86"/>
      <c r="AB7" s="86"/>
      <c r="AC7" s="86"/>
      <c r="AD7" s="86"/>
      <c r="AE7" s="153"/>
    </row>
    <row r="8" spans="1:43" ht="5.25" customHeight="1">
      <c r="A8" s="151"/>
      <c r="B8" s="164"/>
      <c r="C8" s="165"/>
      <c r="D8" s="165"/>
      <c r="E8" s="165"/>
      <c r="F8" s="165"/>
      <c r="G8" s="165"/>
      <c r="H8" s="165"/>
      <c r="I8" s="165"/>
      <c r="J8" s="165"/>
      <c r="K8" s="165"/>
      <c r="L8" s="165"/>
      <c r="M8" s="165"/>
      <c r="N8" s="165"/>
      <c r="O8" s="165"/>
      <c r="P8" s="165"/>
      <c r="Q8" s="165"/>
      <c r="R8" s="165"/>
      <c r="S8" s="165"/>
      <c r="T8" s="165"/>
      <c r="U8" s="165"/>
      <c r="V8" s="165"/>
      <c r="W8" s="165"/>
      <c r="X8" s="165"/>
      <c r="Y8" s="87"/>
      <c r="Z8" s="87"/>
      <c r="AA8" s="87"/>
      <c r="AB8" s="87"/>
      <c r="AC8" s="87"/>
      <c r="AD8" s="87"/>
      <c r="AE8" s="153"/>
    </row>
    <row r="9" spans="1:43" s="2" customFormat="1" ht="29.25" customHeight="1" thickTop="1" thickBot="1">
      <c r="A9" s="151"/>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42" t="str">
        <f>'PANEL DE CONTROL DISTRITAL'!H8</f>
        <v>Nominativo</v>
      </c>
      <c r="I9" s="31" t="str">
        <f>'150151'!I9</f>
        <v>2023-37</v>
      </c>
      <c r="J9" s="31" t="str">
        <f>'150151'!J9</f>
        <v>2023-38</v>
      </c>
      <c r="K9" s="31" t="str">
        <f>'150151'!K9</f>
        <v>2023-39</v>
      </c>
      <c r="L9" s="31" t="str">
        <f>'150151'!L9</f>
        <v>2023-40</v>
      </c>
      <c r="M9" s="31" t="str">
        <f>'150151'!M9</f>
        <v>2023-41</v>
      </c>
      <c r="N9" s="31" t="str">
        <f>'150151'!N9</f>
        <v>2023-42</v>
      </c>
      <c r="O9" s="31" t="str">
        <f>'150151'!O9</f>
        <v>2023-43</v>
      </c>
      <c r="P9" s="31" t="str">
        <f>'150151'!P9</f>
        <v>2023-44</v>
      </c>
      <c r="Q9" s="31" t="str">
        <f>'150151'!Q9</f>
        <v>2023-45</v>
      </c>
      <c r="R9" s="31" t="str">
        <f>'150151'!R9</f>
        <v>2023-46</v>
      </c>
      <c r="S9" s="31" t="str">
        <f>'150151'!S9</f>
        <v>2023-47</v>
      </c>
      <c r="T9" s="31" t="str">
        <f>'150151'!T9</f>
        <v>2023-48</v>
      </c>
      <c r="U9" s="31" t="str">
        <f>'150151'!U9</f>
        <v>2023-49</v>
      </c>
      <c r="V9" s="31" t="str">
        <f>'150151'!V9</f>
        <v>2023-50</v>
      </c>
      <c r="W9" s="31" t="str">
        <f>'150151'!W9</f>
        <v>2023-51</v>
      </c>
      <c r="X9" s="31" t="str">
        <f>'150151'!X9</f>
        <v>2023-52</v>
      </c>
      <c r="Y9" s="31" t="s">
        <v>110</v>
      </c>
      <c r="Z9" s="31" t="s">
        <v>111</v>
      </c>
      <c r="AA9" s="31" t="s">
        <v>112</v>
      </c>
      <c r="AB9" s="31" t="s">
        <v>113</v>
      </c>
      <c r="AC9" s="31" t="s">
        <v>114</v>
      </c>
      <c r="AD9" s="31" t="s">
        <v>115</v>
      </c>
      <c r="AE9" s="153"/>
    </row>
    <row r="10" spans="1:43" s="2" customFormat="1" ht="50.1" customHeight="1" thickTop="1" thickBot="1">
      <c r="A10" s="167">
        <f>'PANEL DE CONTROL DISTRITAL'!A9</f>
        <v>1</v>
      </c>
      <c r="B10" s="169" t="str">
        <f>'PANEL DE CONTROL DISTRITAL'!B9</f>
        <v>ENTREVISTA</v>
      </c>
      <c r="C10" s="166" t="str">
        <f>'PANEL DE CONTROL DISTRITAL'!C9</f>
        <v xml:space="preserve"> Auxiliar de Atención Ciudadana</v>
      </c>
      <c r="D10" s="170" t="str">
        <f>'PANEL DE CONTROL DISTRITAL'!D9</f>
        <v>Efectividad de la entrevista =</v>
      </c>
      <c r="E10" s="166" t="str">
        <f>'PANEL DE CONTROL DISTRITAL'!E9</f>
        <v>(Número de trámites aplicados / (Número de fichas requisitadas - Notificaciones de improcedencia de trámite)) x 100</v>
      </c>
      <c r="F10" s="171" t="str">
        <f>'PANEL DE CONTROL DISTRITAL'!F9</f>
        <v>Semanal (remesa)</v>
      </c>
      <c r="G10" s="172">
        <f>'PANEL DE CONTROL DISTRITAL'!G9</f>
        <v>0.9</v>
      </c>
      <c r="H10" s="25" t="str">
        <f>'PANEL DE CONTROL DISTRITAL'!H9</f>
        <v>Número de trámites aplicados</v>
      </c>
      <c r="I10" s="23">
        <v>268</v>
      </c>
      <c r="J10" s="23">
        <v>1443</v>
      </c>
      <c r="K10" s="23">
        <v>1307</v>
      </c>
      <c r="L10" s="23">
        <v>1509</v>
      </c>
      <c r="M10" s="23">
        <v>1611</v>
      </c>
      <c r="N10" s="23">
        <v>1605</v>
      </c>
      <c r="O10" s="23">
        <v>1594</v>
      </c>
      <c r="P10" s="23">
        <v>1562</v>
      </c>
      <c r="Q10" s="23">
        <v>1582</v>
      </c>
      <c r="R10" s="23">
        <v>1152</v>
      </c>
      <c r="S10" s="23">
        <v>1950</v>
      </c>
      <c r="T10" s="23">
        <v>1918</v>
      </c>
      <c r="U10" s="23">
        <v>1650</v>
      </c>
      <c r="V10" s="23">
        <v>2127</v>
      </c>
      <c r="W10" s="23">
        <v>2041</v>
      </c>
      <c r="X10" s="23">
        <v>2024</v>
      </c>
      <c r="Y10" s="23">
        <v>1931</v>
      </c>
      <c r="Z10" s="23">
        <v>1760</v>
      </c>
      <c r="AA10" s="23">
        <v>2436</v>
      </c>
      <c r="AB10" s="23">
        <v>3774</v>
      </c>
      <c r="AC10" s="75">
        <v>4655</v>
      </c>
      <c r="AD10" s="75">
        <v>1083</v>
      </c>
      <c r="AE10" s="168">
        <f>IFERROR(SUM(I10:AD10)/SUM(I11:AD11),0)</f>
        <v>1</v>
      </c>
    </row>
    <row r="11" spans="1:43" s="2" customFormat="1" ht="74.25" customHeight="1" thickTop="1" thickBot="1">
      <c r="A11" s="167"/>
      <c r="B11" s="169"/>
      <c r="C11" s="166"/>
      <c r="D11" s="170"/>
      <c r="E11" s="166"/>
      <c r="F11" s="171"/>
      <c r="G11" s="172"/>
      <c r="H11" s="25" t="str">
        <f>'PANEL DE CONTROL DISTRITAL'!H10</f>
        <v>Número de fichas requisitadas - Notificaciones de improcedencia de trámite</v>
      </c>
      <c r="I11" s="43">
        <v>268</v>
      </c>
      <c r="J11" s="43">
        <v>1443</v>
      </c>
      <c r="K11" s="43">
        <v>1307</v>
      </c>
      <c r="L11" s="43">
        <v>1509</v>
      </c>
      <c r="M11" s="43">
        <v>1611</v>
      </c>
      <c r="N11" s="43">
        <v>1605</v>
      </c>
      <c r="O11" s="43">
        <v>1594</v>
      </c>
      <c r="P11" s="43">
        <v>1562</v>
      </c>
      <c r="Q11" s="43">
        <v>1582</v>
      </c>
      <c r="R11" s="43">
        <v>1152</v>
      </c>
      <c r="S11" s="43">
        <v>1950</v>
      </c>
      <c r="T11" s="43">
        <v>1918</v>
      </c>
      <c r="U11" s="43">
        <v>1650</v>
      </c>
      <c r="V11" s="43">
        <v>2127</v>
      </c>
      <c r="W11" s="43">
        <v>2041</v>
      </c>
      <c r="X11" s="43">
        <v>2024</v>
      </c>
      <c r="Y11" s="43">
        <v>1931</v>
      </c>
      <c r="Z11" s="43">
        <v>1760</v>
      </c>
      <c r="AA11" s="43">
        <v>2436</v>
      </c>
      <c r="AB11" s="43">
        <v>3774</v>
      </c>
      <c r="AC11" s="98">
        <v>4655</v>
      </c>
      <c r="AD11" s="98">
        <v>1083</v>
      </c>
      <c r="AE11" s="168"/>
    </row>
    <row r="12" spans="1:43" s="45" customFormat="1" ht="8.1" customHeight="1" thickTop="1" thickBot="1">
      <c r="A12" s="167"/>
      <c r="B12" s="167"/>
      <c r="C12" s="167"/>
      <c r="D12" s="167"/>
      <c r="E12" s="167"/>
      <c r="F12" s="167"/>
      <c r="G12" s="167"/>
      <c r="H12" s="167"/>
      <c r="I12" s="167"/>
      <c r="J12" s="167"/>
      <c r="K12" s="167"/>
      <c r="L12" s="167"/>
      <c r="M12" s="167"/>
      <c r="N12" s="167"/>
      <c r="O12" s="167"/>
      <c r="P12" s="167"/>
      <c r="Q12" s="167"/>
      <c r="R12" s="167"/>
      <c r="S12" s="167"/>
      <c r="T12" s="167"/>
      <c r="U12" s="167"/>
      <c r="V12" s="167"/>
      <c r="W12" s="167"/>
      <c r="X12" s="167"/>
      <c r="Y12" s="167"/>
      <c r="Z12" s="167"/>
      <c r="AA12" s="167"/>
      <c r="AB12" s="167"/>
      <c r="AC12" s="167"/>
      <c r="AD12" s="167"/>
      <c r="AE12" s="167"/>
      <c r="AF12" s="44"/>
      <c r="AG12" s="44"/>
      <c r="AH12" s="44"/>
      <c r="AI12" s="44"/>
      <c r="AJ12" s="44"/>
      <c r="AK12" s="44"/>
      <c r="AL12" s="44"/>
      <c r="AM12" s="44"/>
      <c r="AN12" s="44"/>
      <c r="AO12" s="44"/>
      <c r="AP12" s="44"/>
      <c r="AQ12" s="44"/>
    </row>
    <row r="13" spans="1:43" s="3" customFormat="1" ht="50.1" customHeight="1" thickTop="1" thickBot="1">
      <c r="A13" s="167">
        <f>'PANEL DE CONTROL DISTRITAL'!A12</f>
        <v>2</v>
      </c>
      <c r="B13" s="169" t="str">
        <f>'PANEL DE CONTROL DISTRITAL'!B12</f>
        <v>TRÁMITE</v>
      </c>
      <c r="C13" s="166" t="str">
        <f>'PANEL DE CONTROL DISTRITAL'!C12</f>
        <v>Operador de Equipo Tecnológico</v>
      </c>
      <c r="D13" s="170" t="str">
        <f>'PANEL DE CONTROL DISTRITAL'!D12</f>
        <v>Trámites exitosos efectivos=</v>
      </c>
      <c r="E13" s="166" t="str">
        <f>'PANEL DE CONTROL DISTRITAL'!E12</f>
        <v>(Número de trámites exitosos / Número de trámites aplicados) x 100</v>
      </c>
      <c r="F13" s="171" t="str">
        <f>'PANEL DE CONTROL DISTRITAL'!F12</f>
        <v>Semanal (remesa)</v>
      </c>
      <c r="G13" s="172">
        <f>'PANEL DE CONTROL DISTRITAL'!G12</f>
        <v>0.9</v>
      </c>
      <c r="H13" s="25" t="str">
        <f>'PANEL DE CONTROL DISTRITAL'!H12</f>
        <v>Número de trámites exitosos</v>
      </c>
      <c r="I13" s="23">
        <v>267</v>
      </c>
      <c r="J13" s="23">
        <v>1435</v>
      </c>
      <c r="K13" s="23">
        <v>1301</v>
      </c>
      <c r="L13" s="23">
        <v>1495</v>
      </c>
      <c r="M13" s="23">
        <v>1593</v>
      </c>
      <c r="N13" s="23">
        <v>1598</v>
      </c>
      <c r="O13" s="23">
        <v>1583</v>
      </c>
      <c r="P13" s="23">
        <v>1554</v>
      </c>
      <c r="Q13" s="23">
        <v>1574</v>
      </c>
      <c r="R13" s="23">
        <v>1145</v>
      </c>
      <c r="S13" s="23">
        <v>1939</v>
      </c>
      <c r="T13" s="23">
        <v>1905</v>
      </c>
      <c r="U13" s="23">
        <v>1645</v>
      </c>
      <c r="V13" s="23">
        <v>2114</v>
      </c>
      <c r="W13" s="23">
        <v>2029</v>
      </c>
      <c r="X13" s="23">
        <v>2014</v>
      </c>
      <c r="Y13" s="23">
        <v>1918</v>
      </c>
      <c r="Z13" s="23">
        <v>1749</v>
      </c>
      <c r="AA13" s="23">
        <v>2427</v>
      </c>
      <c r="AB13" s="23">
        <v>3755</v>
      </c>
      <c r="AC13" s="75">
        <v>4624</v>
      </c>
      <c r="AD13" s="75">
        <v>1077</v>
      </c>
      <c r="AE13" s="168">
        <f>IFERROR(SUM(I13:AD13)/SUM(I14:AD14),0)</f>
        <v>0.99411936947928359</v>
      </c>
    </row>
    <row r="14" spans="1:43" s="3" customFormat="1" ht="50.1" customHeight="1" thickTop="1" thickBot="1">
      <c r="A14" s="167"/>
      <c r="B14" s="169"/>
      <c r="C14" s="166"/>
      <c r="D14" s="170"/>
      <c r="E14" s="166"/>
      <c r="F14" s="171"/>
      <c r="G14" s="172"/>
      <c r="H14" s="25" t="str">
        <f>'PANEL DE CONTROL DISTRITAL'!H13</f>
        <v>Número de trámites aplicados</v>
      </c>
      <c r="I14" s="43">
        <v>268</v>
      </c>
      <c r="J14" s="43">
        <v>1443</v>
      </c>
      <c r="K14" s="43">
        <v>1307</v>
      </c>
      <c r="L14" s="43">
        <v>1509</v>
      </c>
      <c r="M14" s="43">
        <v>1611</v>
      </c>
      <c r="N14" s="43">
        <v>1605</v>
      </c>
      <c r="O14" s="43">
        <v>1594</v>
      </c>
      <c r="P14" s="43">
        <v>1562</v>
      </c>
      <c r="Q14" s="43">
        <v>1582</v>
      </c>
      <c r="R14" s="43">
        <v>1152</v>
      </c>
      <c r="S14" s="43">
        <v>1950</v>
      </c>
      <c r="T14" s="43">
        <v>1918</v>
      </c>
      <c r="U14" s="43">
        <v>1650</v>
      </c>
      <c r="V14" s="43">
        <v>2127</v>
      </c>
      <c r="W14" s="43">
        <v>2041</v>
      </c>
      <c r="X14" s="43">
        <v>2024</v>
      </c>
      <c r="Y14" s="43">
        <v>1931</v>
      </c>
      <c r="Z14" s="43">
        <v>1760</v>
      </c>
      <c r="AA14" s="43">
        <v>2436</v>
      </c>
      <c r="AB14" s="43">
        <v>3774</v>
      </c>
      <c r="AC14" s="98">
        <v>4655</v>
      </c>
      <c r="AD14" s="98">
        <v>1083</v>
      </c>
      <c r="AE14" s="168"/>
    </row>
    <row r="15" spans="1:43" s="45" customFormat="1" ht="8.1" customHeight="1" thickTop="1" thickBot="1">
      <c r="A15" s="167"/>
      <c r="B15" s="167"/>
      <c r="C15" s="167"/>
      <c r="D15" s="167"/>
      <c r="E15" s="167"/>
      <c r="F15" s="167"/>
      <c r="G15" s="167"/>
      <c r="H15" s="167"/>
      <c r="I15" s="167"/>
      <c r="J15" s="167"/>
      <c r="K15" s="167"/>
      <c r="L15" s="167"/>
      <c r="M15" s="167"/>
      <c r="N15" s="167"/>
      <c r="O15" s="167"/>
      <c r="P15" s="167"/>
      <c r="Q15" s="167"/>
      <c r="R15" s="167"/>
      <c r="S15" s="167"/>
      <c r="T15" s="167"/>
      <c r="U15" s="167"/>
      <c r="V15" s="167"/>
      <c r="W15" s="167"/>
      <c r="X15" s="167"/>
      <c r="Y15" s="167"/>
      <c r="Z15" s="167"/>
      <c r="AA15" s="167"/>
      <c r="AB15" s="167"/>
      <c r="AC15" s="167"/>
      <c r="AD15" s="167"/>
      <c r="AE15" s="167"/>
      <c r="AF15" s="44"/>
      <c r="AG15" s="44"/>
      <c r="AH15" s="44"/>
      <c r="AI15" s="44"/>
      <c r="AJ15" s="44"/>
      <c r="AK15" s="44"/>
      <c r="AL15" s="44"/>
      <c r="AM15" s="44"/>
      <c r="AN15" s="44"/>
      <c r="AO15" s="44"/>
      <c r="AP15" s="44"/>
      <c r="AQ15" s="44"/>
    </row>
    <row r="16" spans="1:43" s="3" customFormat="1" ht="50.1" customHeight="1" thickTop="1" thickBot="1">
      <c r="A16" s="167">
        <f>'PANEL DE CONTROL DISTRITAL'!A15</f>
        <v>3</v>
      </c>
      <c r="B16" s="169" t="str">
        <f>'PANEL DE CONTROL DISTRITAL'!B15</f>
        <v>TRANSFERENCIA</v>
      </c>
      <c r="C16" s="166" t="str">
        <f>'PANEL DE CONTROL DISTRITAL'!C15</f>
        <v>Responsable de Módulo</v>
      </c>
      <c r="D16" s="170" t="str">
        <f>'PANEL DE CONTROL DISTRITAL'!D15</f>
        <v xml:space="preserve">Transacciones exitosas = </v>
      </c>
      <c r="E16" s="166" t="str">
        <f>'PANEL DE CONTROL DISTRITAL'!E15</f>
        <v>(Número de Archivos de Transacción aceptados /Total de Archivos de Transacción procesados) x100</v>
      </c>
      <c r="F16" s="171" t="str">
        <f>'PANEL DE CONTROL DISTRITAL'!F15</f>
        <v>Semanal (remesa)</v>
      </c>
      <c r="G16" s="172">
        <f>'PANEL DE CONTROL DISTRITAL'!G15</f>
        <v>0.9</v>
      </c>
      <c r="H16" s="25" t="str">
        <f>'PANEL DE CONTROL DISTRITAL'!H15</f>
        <v>Número de Archivos de Transacción aceptados</v>
      </c>
      <c r="I16" s="23">
        <v>268</v>
      </c>
      <c r="J16" s="23">
        <v>1443</v>
      </c>
      <c r="K16" s="23">
        <v>1307</v>
      </c>
      <c r="L16" s="23">
        <v>1509</v>
      </c>
      <c r="M16" s="23">
        <v>1611</v>
      </c>
      <c r="N16" s="23">
        <v>1605</v>
      </c>
      <c r="O16" s="23">
        <v>1594</v>
      </c>
      <c r="P16" s="23">
        <v>1562</v>
      </c>
      <c r="Q16" s="23">
        <v>1582</v>
      </c>
      <c r="R16" s="23">
        <v>1152</v>
      </c>
      <c r="S16" s="23">
        <v>1950</v>
      </c>
      <c r="T16" s="23">
        <v>1918</v>
      </c>
      <c r="U16" s="23">
        <v>1650</v>
      </c>
      <c r="V16" s="23">
        <v>2127</v>
      </c>
      <c r="W16" s="23">
        <v>2041</v>
      </c>
      <c r="X16" s="23">
        <v>2024</v>
      </c>
      <c r="Y16" s="23">
        <v>1931</v>
      </c>
      <c r="Z16" s="23">
        <v>1760</v>
      </c>
      <c r="AA16" s="23">
        <v>2436</v>
      </c>
      <c r="AB16" s="23">
        <v>3774</v>
      </c>
      <c r="AC16" s="75">
        <v>4655</v>
      </c>
      <c r="AD16" s="75">
        <v>1083</v>
      </c>
      <c r="AE16" s="168">
        <f>IFERROR(SUM(I16:AD16)/SUM(I17:AD17),0)</f>
        <v>1</v>
      </c>
    </row>
    <row r="17" spans="1:43" s="3" customFormat="1" ht="50.1" customHeight="1" thickTop="1" thickBot="1">
      <c r="A17" s="167"/>
      <c r="B17" s="169"/>
      <c r="C17" s="166"/>
      <c r="D17" s="170"/>
      <c r="E17" s="166"/>
      <c r="F17" s="171"/>
      <c r="G17" s="172"/>
      <c r="H17" s="25" t="str">
        <f>'PANEL DE CONTROL DISTRITAL'!H16</f>
        <v>Total de Archivos de Transacción procesados</v>
      </c>
      <c r="I17" s="43">
        <v>268</v>
      </c>
      <c r="J17" s="43">
        <v>1443</v>
      </c>
      <c r="K17" s="43">
        <v>1307</v>
      </c>
      <c r="L17" s="43">
        <v>1509</v>
      </c>
      <c r="M17" s="43">
        <v>1611</v>
      </c>
      <c r="N17" s="43">
        <v>1605</v>
      </c>
      <c r="O17" s="43">
        <v>1594</v>
      </c>
      <c r="P17" s="43">
        <v>1562</v>
      </c>
      <c r="Q17" s="43">
        <v>1582</v>
      </c>
      <c r="R17" s="43">
        <v>1152</v>
      </c>
      <c r="S17" s="43">
        <v>1950</v>
      </c>
      <c r="T17" s="43">
        <v>1918</v>
      </c>
      <c r="U17" s="43">
        <v>1650</v>
      </c>
      <c r="V17" s="43">
        <v>2127</v>
      </c>
      <c r="W17" s="43">
        <v>2041</v>
      </c>
      <c r="X17" s="43">
        <v>2024</v>
      </c>
      <c r="Y17" s="43">
        <v>1931</v>
      </c>
      <c r="Z17" s="43">
        <v>1760</v>
      </c>
      <c r="AA17" s="43">
        <v>2436</v>
      </c>
      <c r="AB17" s="43">
        <v>3774</v>
      </c>
      <c r="AC17" s="98">
        <v>4655</v>
      </c>
      <c r="AD17" s="98">
        <v>1083</v>
      </c>
      <c r="AE17" s="168"/>
    </row>
    <row r="18" spans="1:43" s="45" customFormat="1" ht="8.1" customHeight="1" thickTop="1" thickBot="1">
      <c r="A18" s="167"/>
      <c r="B18" s="167"/>
      <c r="C18" s="167"/>
      <c r="D18" s="167"/>
      <c r="E18" s="167"/>
      <c r="F18" s="167"/>
      <c r="G18" s="167"/>
      <c r="H18" s="167"/>
      <c r="I18" s="167"/>
      <c r="J18" s="167"/>
      <c r="K18" s="167"/>
      <c r="L18" s="167"/>
      <c r="M18" s="167"/>
      <c r="N18" s="167"/>
      <c r="O18" s="167"/>
      <c r="P18" s="167"/>
      <c r="Q18" s="167"/>
      <c r="R18" s="167"/>
      <c r="S18" s="167"/>
      <c r="T18" s="167"/>
      <c r="U18" s="167"/>
      <c r="V18" s="167"/>
      <c r="W18" s="167"/>
      <c r="X18" s="167"/>
      <c r="Y18" s="167"/>
      <c r="Z18" s="167"/>
      <c r="AA18" s="167"/>
      <c r="AB18" s="167"/>
      <c r="AC18" s="167"/>
      <c r="AD18" s="167"/>
      <c r="AE18" s="167"/>
      <c r="AF18" s="44"/>
      <c r="AG18" s="44"/>
      <c r="AH18" s="44"/>
      <c r="AI18" s="44"/>
      <c r="AJ18" s="44"/>
      <c r="AK18" s="44"/>
      <c r="AL18" s="44"/>
      <c r="AM18" s="44"/>
      <c r="AN18" s="44"/>
      <c r="AO18" s="44"/>
      <c r="AP18" s="44"/>
      <c r="AQ18" s="44"/>
    </row>
    <row r="19" spans="1:43" s="3" customFormat="1" ht="50.1" customHeight="1" thickTop="1" thickBot="1">
      <c r="A19" s="167">
        <f>'PANEL DE CONTROL DISTRITAL'!A18</f>
        <v>4</v>
      </c>
      <c r="B19" s="169" t="str">
        <f>'PANEL DE CONTROL DISTRITAL'!B18</f>
        <v>CONCILIACIÓN</v>
      </c>
      <c r="C19" s="166" t="str">
        <f>'PANEL DE CONTROL DISTRITAL'!C18</f>
        <v>Responsable de Módulo</v>
      </c>
      <c r="D19" s="170" t="str">
        <f>'PANEL DE CONTROL DISTRITAL'!D18</f>
        <v xml:space="preserve">Credenciales disponibles para entrega = </v>
      </c>
      <c r="E19" s="166" t="str">
        <f>'PANEL DE CONTROL DISTRITAL'!E18</f>
        <v>((Credenciales recibidas - Credenciales inconsistentes) / Credenciales recibidas) x 100</v>
      </c>
      <c r="F19" s="171" t="str">
        <f>'PANEL DE CONTROL DISTRITAL'!F18</f>
        <v>Semanal (remesa)</v>
      </c>
      <c r="G19" s="172">
        <f>'PANEL DE CONTROL DISTRITAL'!G18</f>
        <v>0.9</v>
      </c>
      <c r="H19" s="25" t="str">
        <f>'PANEL DE CONTROL DISTRITAL'!H18</f>
        <v xml:space="preserve">Credenciales Recibidas - Credenciales inconsistentes </v>
      </c>
      <c r="I19" s="23">
        <v>0</v>
      </c>
      <c r="J19" s="23">
        <v>1873</v>
      </c>
      <c r="K19" s="23">
        <v>1411</v>
      </c>
      <c r="L19" s="23">
        <v>1298</v>
      </c>
      <c r="M19" s="23">
        <v>1588</v>
      </c>
      <c r="N19" s="23">
        <v>1620</v>
      </c>
      <c r="O19" s="23">
        <v>1587</v>
      </c>
      <c r="P19" s="23">
        <v>1546</v>
      </c>
      <c r="Q19" s="23">
        <v>1570</v>
      </c>
      <c r="R19" s="23">
        <v>1244</v>
      </c>
      <c r="S19" s="23">
        <v>1602</v>
      </c>
      <c r="T19" s="23">
        <v>1878</v>
      </c>
      <c r="U19" s="23">
        <v>1553</v>
      </c>
      <c r="V19" s="23">
        <v>2048</v>
      </c>
      <c r="W19" s="23">
        <v>2153</v>
      </c>
      <c r="X19" s="23">
        <v>2044</v>
      </c>
      <c r="Y19" s="23">
        <v>1621</v>
      </c>
      <c r="Z19" s="23">
        <v>411</v>
      </c>
      <c r="AA19" s="23">
        <v>1963</v>
      </c>
      <c r="AB19" s="23">
        <v>3647</v>
      </c>
      <c r="AC19" s="75">
        <v>3262</v>
      </c>
      <c r="AD19" s="64">
        <v>385</v>
      </c>
      <c r="AE19" s="168">
        <f>IFERROR(SUM(I19:AD19)/SUM(I20:AD20),0)</f>
        <v>1</v>
      </c>
    </row>
    <row r="20" spans="1:43" s="3" customFormat="1" ht="50.1" customHeight="1" thickTop="1" thickBot="1">
      <c r="A20" s="167"/>
      <c r="B20" s="169"/>
      <c r="C20" s="166"/>
      <c r="D20" s="170"/>
      <c r="E20" s="166"/>
      <c r="F20" s="171"/>
      <c r="G20" s="172"/>
      <c r="H20" s="25" t="str">
        <f>'PANEL DE CONTROL DISTRITAL'!H19</f>
        <v>Credenciales recibidas</v>
      </c>
      <c r="I20" s="43">
        <v>0</v>
      </c>
      <c r="J20" s="43">
        <v>1873</v>
      </c>
      <c r="K20" s="43">
        <v>1411</v>
      </c>
      <c r="L20" s="43">
        <v>1298</v>
      </c>
      <c r="M20" s="43">
        <v>1588</v>
      </c>
      <c r="N20" s="43">
        <v>1620</v>
      </c>
      <c r="O20" s="43">
        <v>1587</v>
      </c>
      <c r="P20" s="43">
        <v>1546</v>
      </c>
      <c r="Q20" s="43">
        <v>1570</v>
      </c>
      <c r="R20" s="43">
        <v>1244</v>
      </c>
      <c r="S20" s="43">
        <v>1602</v>
      </c>
      <c r="T20" s="43">
        <v>1878</v>
      </c>
      <c r="U20" s="43">
        <v>1553</v>
      </c>
      <c r="V20" s="43">
        <v>2048</v>
      </c>
      <c r="W20" s="43">
        <v>2153</v>
      </c>
      <c r="X20" s="43">
        <v>2044</v>
      </c>
      <c r="Y20" s="43">
        <v>1621</v>
      </c>
      <c r="Z20" s="43">
        <v>411</v>
      </c>
      <c r="AA20" s="43">
        <v>1963</v>
      </c>
      <c r="AB20" s="43">
        <v>3647</v>
      </c>
      <c r="AC20" s="98">
        <v>3262</v>
      </c>
      <c r="AD20" s="68">
        <v>385</v>
      </c>
      <c r="AE20" s="168"/>
    </row>
    <row r="21" spans="1:43" s="45" customFormat="1" ht="8.1" customHeight="1" thickTop="1" thickBot="1">
      <c r="A21" s="46"/>
      <c r="B21" s="47"/>
      <c r="C21" s="48"/>
      <c r="D21" s="49"/>
      <c r="E21" s="48"/>
      <c r="F21" s="50"/>
      <c r="G21" s="51"/>
      <c r="H21" s="52"/>
      <c r="I21" s="53"/>
      <c r="J21" s="53"/>
      <c r="K21" s="53"/>
      <c r="L21" s="53"/>
      <c r="M21" s="53"/>
      <c r="N21" s="53"/>
      <c r="O21" s="53"/>
      <c r="P21" s="53"/>
      <c r="Q21" s="53"/>
      <c r="R21" s="53"/>
      <c r="S21" s="53"/>
      <c r="T21" s="53"/>
      <c r="U21" s="53"/>
      <c r="V21" s="53"/>
      <c r="W21" s="53"/>
      <c r="X21" s="53"/>
      <c r="Y21" s="53"/>
      <c r="Z21" s="53"/>
      <c r="AA21" s="53"/>
      <c r="AB21" s="53"/>
      <c r="AC21" s="53"/>
      <c r="AD21" s="53"/>
      <c r="AE21" s="54"/>
      <c r="AF21" s="44"/>
      <c r="AG21" s="44"/>
      <c r="AH21" s="44"/>
      <c r="AI21" s="44"/>
      <c r="AJ21" s="44"/>
      <c r="AK21" s="44"/>
      <c r="AL21" s="44"/>
      <c r="AM21" s="44"/>
      <c r="AN21" s="44"/>
      <c r="AO21" s="44"/>
      <c r="AP21" s="44"/>
      <c r="AQ21" s="44"/>
    </row>
    <row r="22" spans="1:43" s="3" customFormat="1" ht="50.1" customHeight="1" thickTop="1" thickBot="1">
      <c r="A22" s="167">
        <f>'PANEL DE CONTROL DISTRITAL'!A21</f>
        <v>5</v>
      </c>
      <c r="B22" s="169" t="str">
        <f>'PANEL DE CONTROL DISTRITAL'!B21</f>
        <v>CONCILIACIÓN</v>
      </c>
      <c r="C22" s="166" t="str">
        <f>'PANEL DE CONTROL DISTRITAL'!C21</f>
        <v>Responsable de Módulo</v>
      </c>
      <c r="D22" s="170" t="str">
        <f>'PANEL DE CONTROL DISTRITAL'!D21</f>
        <v xml:space="preserve">Credenciales disponibles para entrega = </v>
      </c>
      <c r="E22" s="166" t="str">
        <f>'PANEL DE CONTROL DISTRITAL'!E21</f>
        <v>(Credenciales en resguardo / Credenciales totales en SIIRFE disponibles para entrega) x 100</v>
      </c>
      <c r="F22" s="171" t="str">
        <f>'PANEL DE CONTROL DISTRITAL'!F21</f>
        <v>Semanal (remesa)</v>
      </c>
      <c r="G22" s="172">
        <f>'PANEL DE CONTROL DISTRITAL'!G21</f>
        <v>1</v>
      </c>
      <c r="H22" s="25" t="str">
        <f>'PANEL DE CONTROL DISTRITAL'!H21</f>
        <v>Credenciales en resguardo</v>
      </c>
      <c r="I22" s="23">
        <v>3714</v>
      </c>
      <c r="J22" s="23">
        <v>3961</v>
      </c>
      <c r="K22" s="23">
        <v>4140</v>
      </c>
      <c r="L22" s="23">
        <v>3755</v>
      </c>
      <c r="M22" s="23">
        <v>3776</v>
      </c>
      <c r="N22" s="23">
        <v>3790</v>
      </c>
      <c r="O22" s="23">
        <v>3723</v>
      </c>
      <c r="P22" s="23">
        <v>3672</v>
      </c>
      <c r="Q22" s="23">
        <v>3730</v>
      </c>
      <c r="R22" s="23">
        <v>3630</v>
      </c>
      <c r="S22" s="23">
        <v>3506</v>
      </c>
      <c r="T22" s="23">
        <v>3852</v>
      </c>
      <c r="U22" s="23">
        <v>3664</v>
      </c>
      <c r="V22" s="23">
        <v>3998</v>
      </c>
      <c r="W22" s="23">
        <v>4226</v>
      </c>
      <c r="X22" s="23">
        <v>4265</v>
      </c>
      <c r="Y22" s="23">
        <v>3809</v>
      </c>
      <c r="Z22" s="23">
        <v>2457</v>
      </c>
      <c r="AA22" s="23">
        <v>2733</v>
      </c>
      <c r="AB22" s="23">
        <v>4022</v>
      </c>
      <c r="AC22" s="75">
        <v>4084</v>
      </c>
      <c r="AD22" s="75">
        <v>3841</v>
      </c>
      <c r="AE22" s="168">
        <f>IFERROR(SUM(I22:AD22)/SUM(I23:AD23),0)</f>
        <v>1</v>
      </c>
    </row>
    <row r="23" spans="1:43" s="3" customFormat="1" ht="50.1" customHeight="1" thickTop="1" thickBot="1">
      <c r="A23" s="167"/>
      <c r="B23" s="169"/>
      <c r="C23" s="166"/>
      <c r="D23" s="170"/>
      <c r="E23" s="166"/>
      <c r="F23" s="171"/>
      <c r="G23" s="172"/>
      <c r="H23" s="25" t="str">
        <f>'PANEL DE CONTROL DISTRITAL'!H22</f>
        <v>Credenciales totales en SIIRFE disponibles para entrega</v>
      </c>
      <c r="I23" s="43">
        <v>3714</v>
      </c>
      <c r="J23" s="43">
        <v>3961</v>
      </c>
      <c r="K23" s="43">
        <v>4140</v>
      </c>
      <c r="L23" s="43">
        <v>3755</v>
      </c>
      <c r="M23" s="43">
        <v>3776</v>
      </c>
      <c r="N23" s="43">
        <v>3790</v>
      </c>
      <c r="O23" s="43">
        <v>3723</v>
      </c>
      <c r="P23" s="43">
        <v>3672</v>
      </c>
      <c r="Q23" s="43">
        <v>3730</v>
      </c>
      <c r="R23" s="43">
        <v>3630</v>
      </c>
      <c r="S23" s="43">
        <v>3506</v>
      </c>
      <c r="T23" s="43">
        <v>3852</v>
      </c>
      <c r="U23" s="43">
        <v>3664</v>
      </c>
      <c r="V23" s="43">
        <v>3998</v>
      </c>
      <c r="W23" s="43">
        <v>4226</v>
      </c>
      <c r="X23" s="43">
        <v>4265</v>
      </c>
      <c r="Y23" s="43">
        <v>3809</v>
      </c>
      <c r="Z23" s="43">
        <v>2457</v>
      </c>
      <c r="AA23" s="43">
        <v>2733</v>
      </c>
      <c r="AB23" s="43">
        <v>4022</v>
      </c>
      <c r="AC23" s="98">
        <v>4084</v>
      </c>
      <c r="AD23" s="98">
        <v>3841</v>
      </c>
      <c r="AE23" s="168"/>
    </row>
    <row r="24" spans="1:43" s="4" customFormat="1" ht="7.5" customHeight="1" thickTop="1" thickBot="1">
      <c r="A24" s="167"/>
      <c r="B24" s="167"/>
      <c r="C24" s="167"/>
      <c r="D24" s="167"/>
      <c r="E24" s="167"/>
      <c r="F24" s="167"/>
      <c r="G24" s="167"/>
      <c r="H24" s="167"/>
      <c r="I24" s="167"/>
      <c r="J24" s="167"/>
      <c r="K24" s="167"/>
      <c r="L24" s="167"/>
      <c r="M24" s="167"/>
      <c r="N24" s="167"/>
      <c r="O24" s="167"/>
      <c r="P24" s="167"/>
      <c r="Q24" s="167"/>
      <c r="R24" s="167"/>
      <c r="S24" s="167"/>
      <c r="T24" s="167"/>
      <c r="U24" s="167"/>
      <c r="V24" s="167"/>
      <c r="W24" s="167"/>
      <c r="X24" s="167"/>
      <c r="Y24" s="167"/>
      <c r="Z24" s="167"/>
      <c r="AA24" s="167"/>
      <c r="AB24" s="167"/>
      <c r="AC24" s="167"/>
      <c r="AD24" s="167"/>
      <c r="AE24" s="167"/>
    </row>
    <row r="25" spans="1:43" ht="50.1" customHeight="1" thickTop="1" thickBot="1">
      <c r="A25" s="167">
        <f>'PANEL DE CONTROL DISTRITAL'!A24</f>
        <v>6</v>
      </c>
      <c r="B25" s="169" t="str">
        <f>'PANEL DE CONTROL DISTRITAL'!B24</f>
        <v>ENTREGA</v>
      </c>
      <c r="C25" s="166" t="str">
        <f>'PANEL DE CONTROL DISTRITAL'!C24</f>
        <v>Operador de Equipo Tecnológico</v>
      </c>
      <c r="D25" s="170" t="str">
        <f>'PANEL DE CONTROL DISTRITAL'!D24</f>
        <v xml:space="preserve">Efectividad de entrega de CPV en MAC = </v>
      </c>
      <c r="E25" s="166" t="str">
        <f>'PANEL DE CONTROL DISTRITAL'!E24</f>
        <v>(Total de credenciales entregadas / Total de credenciales solicitadas) x 100</v>
      </c>
      <c r="F25" s="171" t="str">
        <f>'PANEL DE CONTROL DISTRITAL'!F24</f>
        <v>Semanal (remesa)</v>
      </c>
      <c r="G25" s="172">
        <f>'PANEL DE CONTROL DISTRITAL'!G24</f>
        <v>0.9</v>
      </c>
      <c r="H25" s="25" t="str">
        <f>'PANEL DE CONTROL DISTRITAL'!H24</f>
        <v xml:space="preserve">Total de credenciales entregadas </v>
      </c>
      <c r="I25" s="23">
        <v>364</v>
      </c>
      <c r="J25" s="23">
        <v>1616</v>
      </c>
      <c r="K25" s="23">
        <v>1181</v>
      </c>
      <c r="L25" s="23">
        <v>1683</v>
      </c>
      <c r="M25" s="23">
        <v>1567</v>
      </c>
      <c r="N25" s="23">
        <v>1583</v>
      </c>
      <c r="O25" s="23">
        <v>1654</v>
      </c>
      <c r="P25" s="23">
        <v>1597</v>
      </c>
      <c r="Q25" s="23">
        <v>1512</v>
      </c>
      <c r="R25" s="23">
        <v>1344</v>
      </c>
      <c r="S25" s="23">
        <v>1694</v>
      </c>
      <c r="T25" s="23">
        <v>1530</v>
      </c>
      <c r="U25" s="23">
        <v>1741</v>
      </c>
      <c r="V25" s="23">
        <v>1714</v>
      </c>
      <c r="W25" s="23">
        <v>1925</v>
      </c>
      <c r="X25" s="23">
        <v>1985</v>
      </c>
      <c r="Y25" s="23">
        <v>2077</v>
      </c>
      <c r="Z25" s="23">
        <v>1763</v>
      </c>
      <c r="AA25" s="23">
        <v>1687</v>
      </c>
      <c r="AB25" s="23">
        <v>2358</v>
      </c>
      <c r="AC25" s="75">
        <v>3163</v>
      </c>
      <c r="AD25" s="64">
        <v>628</v>
      </c>
      <c r="AE25" s="168">
        <f>IFERROR(SUM(I25:AD25)/SUM(I26:AD26),0)</f>
        <v>1</v>
      </c>
    </row>
    <row r="26" spans="1:43" ht="50.1" customHeight="1" thickTop="1" thickBot="1">
      <c r="A26" s="167"/>
      <c r="B26" s="169"/>
      <c r="C26" s="166"/>
      <c r="D26" s="170"/>
      <c r="E26" s="166"/>
      <c r="F26" s="171"/>
      <c r="G26" s="172"/>
      <c r="H26" s="25" t="str">
        <f>'PANEL DE CONTROL DISTRITAL'!H25</f>
        <v xml:space="preserve"> Total de credenciales solicitadas</v>
      </c>
      <c r="I26" s="43">
        <v>364</v>
      </c>
      <c r="J26" s="43">
        <v>1616</v>
      </c>
      <c r="K26" s="43">
        <v>1181</v>
      </c>
      <c r="L26" s="43">
        <v>1683</v>
      </c>
      <c r="M26" s="43">
        <v>1567</v>
      </c>
      <c r="N26" s="43">
        <v>1583</v>
      </c>
      <c r="O26" s="43">
        <v>1654</v>
      </c>
      <c r="P26" s="43">
        <v>1597</v>
      </c>
      <c r="Q26" s="43">
        <v>1512</v>
      </c>
      <c r="R26" s="43">
        <v>1344</v>
      </c>
      <c r="S26" s="43">
        <v>1694</v>
      </c>
      <c r="T26" s="43">
        <v>1530</v>
      </c>
      <c r="U26" s="43">
        <v>1741</v>
      </c>
      <c r="V26" s="43">
        <v>1714</v>
      </c>
      <c r="W26" s="43">
        <v>1925</v>
      </c>
      <c r="X26" s="43">
        <v>1985</v>
      </c>
      <c r="Y26" s="43">
        <v>2077</v>
      </c>
      <c r="Z26" s="43">
        <v>1763</v>
      </c>
      <c r="AA26" s="43">
        <v>1687</v>
      </c>
      <c r="AB26" s="43">
        <v>2358</v>
      </c>
      <c r="AC26" s="98">
        <v>3163</v>
      </c>
      <c r="AD26" s="68">
        <v>628</v>
      </c>
      <c r="AE26" s="168"/>
    </row>
    <row r="27" spans="1:43" ht="15.75" customHeight="1" thickTop="1">
      <c r="B27" s="1" t="s">
        <v>116</v>
      </c>
      <c r="H27" s="55"/>
      <c r="I27" s="56"/>
      <c r="J27" s="56"/>
      <c r="K27" s="56"/>
      <c r="L27" s="56"/>
      <c r="M27" s="56"/>
      <c r="N27" s="56"/>
      <c r="O27" s="56"/>
      <c r="P27" s="56"/>
      <c r="Q27" s="56"/>
      <c r="R27" s="56"/>
      <c r="S27" s="56"/>
      <c r="T27" s="56"/>
      <c r="U27" s="56"/>
      <c r="V27" s="56"/>
      <c r="W27" s="56"/>
      <c r="X27" s="56"/>
      <c r="Y27" s="56"/>
      <c r="Z27" s="56"/>
      <c r="AA27" s="56"/>
      <c r="AB27" s="56"/>
      <c r="AC27" s="56"/>
      <c r="AD27" s="56"/>
      <c r="AE27" s="12"/>
    </row>
    <row r="28" spans="1:43" ht="15.75" customHeight="1">
      <c r="H28" s="57"/>
    </row>
    <row r="29" spans="1:43" ht="15.75" customHeight="1">
      <c r="H29" s="57"/>
      <c r="I29" s="179" t="s">
        <v>117</v>
      </c>
      <c r="J29" s="179"/>
      <c r="K29" s="179"/>
      <c r="L29" s="179"/>
    </row>
    <row r="30" spans="1:43" ht="15.75" customHeight="1">
      <c r="H30" s="57"/>
      <c r="I30" s="26"/>
      <c r="J30" s="27" t="s">
        <v>118</v>
      </c>
      <c r="K30" s="27"/>
      <c r="L30" s="27"/>
    </row>
    <row r="31" spans="1:43" ht="39" customHeight="1">
      <c r="H31" s="57"/>
      <c r="I31" s="28"/>
      <c r="J31" s="27" t="s">
        <v>119</v>
      </c>
      <c r="K31" s="27"/>
      <c r="L31" s="27"/>
    </row>
    <row r="32" spans="1:43" ht="30" customHeight="1">
      <c r="H32" s="57"/>
      <c r="I32" s="29"/>
      <c r="J32" s="27" t="s">
        <v>120</v>
      </c>
      <c r="K32" s="27"/>
      <c r="L32" s="27"/>
    </row>
    <row r="33" spans="2:13" ht="30" customHeight="1">
      <c r="H33" s="57"/>
      <c r="I33" s="27"/>
      <c r="J33" s="27"/>
      <c r="K33" s="27"/>
      <c r="L33" s="27"/>
    </row>
    <row r="34" spans="2:13" ht="30" customHeight="1">
      <c r="B34" s="180" t="s">
        <v>121</v>
      </c>
      <c r="C34" s="180"/>
      <c r="D34" s="180"/>
      <c r="E34" s="180"/>
      <c r="F34" s="180"/>
      <c r="G34" s="180"/>
      <c r="H34" s="180"/>
      <c r="I34" s="180"/>
      <c r="J34" s="180"/>
      <c r="K34" s="180"/>
      <c r="L34" s="180"/>
      <c r="M34" s="181"/>
    </row>
    <row r="35" spans="2:13" ht="30" customHeight="1">
      <c r="B35" s="182" t="s">
        <v>122</v>
      </c>
      <c r="C35" s="182"/>
      <c r="D35" s="182"/>
      <c r="E35" s="182"/>
      <c r="F35" s="182"/>
      <c r="G35" s="183"/>
      <c r="H35" s="184" t="s">
        <v>123</v>
      </c>
      <c r="I35" s="182"/>
      <c r="J35" s="182"/>
      <c r="K35" s="182"/>
      <c r="L35" s="182"/>
      <c r="M35" s="183"/>
    </row>
    <row r="36" spans="2:13" ht="30" customHeight="1">
      <c r="B36" s="173"/>
      <c r="C36" s="174"/>
      <c r="D36" s="174"/>
      <c r="E36" s="174"/>
      <c r="F36" s="174"/>
      <c r="G36" s="175"/>
      <c r="H36" s="173"/>
      <c r="I36" s="174"/>
      <c r="J36" s="174"/>
      <c r="K36" s="174"/>
      <c r="L36" s="174"/>
      <c r="M36" s="175"/>
    </row>
    <row r="37" spans="2:13" ht="30" customHeight="1">
      <c r="B37" s="176"/>
      <c r="C37" s="177"/>
      <c r="D37" s="177"/>
      <c r="E37" s="177"/>
      <c r="F37" s="177"/>
      <c r="G37" s="178"/>
      <c r="H37" s="176"/>
      <c r="I37" s="177"/>
      <c r="J37" s="177"/>
      <c r="K37" s="177"/>
      <c r="L37" s="177"/>
      <c r="M37" s="178"/>
    </row>
    <row r="38" spans="2:13" ht="35.1" customHeight="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1">
    <mergeCell ref="B35:G35"/>
    <mergeCell ref="H35:M35"/>
    <mergeCell ref="B36:G37"/>
    <mergeCell ref="H36:M37"/>
    <mergeCell ref="A24:AE24"/>
    <mergeCell ref="A25:A26"/>
    <mergeCell ref="B25:B26"/>
    <mergeCell ref="C25:C26"/>
    <mergeCell ref="D25:D26"/>
    <mergeCell ref="E25:E26"/>
    <mergeCell ref="F25:F26"/>
    <mergeCell ref="G25:G26"/>
    <mergeCell ref="AE25:AE26"/>
    <mergeCell ref="AE10:AE11"/>
    <mergeCell ref="A1:AE1"/>
    <mergeCell ref="F2:G2"/>
    <mergeCell ref="A4:AE4"/>
    <mergeCell ref="A5:AE5"/>
    <mergeCell ref="A6:A9"/>
    <mergeCell ref="B6:H6"/>
    <mergeCell ref="I6:X6"/>
    <mergeCell ref="AE6:AE9"/>
    <mergeCell ref="B7:D7"/>
    <mergeCell ref="E7:H7"/>
    <mergeCell ref="I7:X7"/>
    <mergeCell ref="B8:X8"/>
    <mergeCell ref="X2:AE2"/>
    <mergeCell ref="F10:F11"/>
    <mergeCell ref="G10:G11"/>
    <mergeCell ref="E16:E17"/>
    <mergeCell ref="A10:A11"/>
    <mergeCell ref="B10:B11"/>
    <mergeCell ref="C10:C11"/>
    <mergeCell ref="D10:D11"/>
    <mergeCell ref="A15:AE15"/>
    <mergeCell ref="A12:AE12"/>
    <mergeCell ref="A13:A14"/>
    <mergeCell ref="B13:B14"/>
    <mergeCell ref="C13:C14"/>
    <mergeCell ref="D13:D14"/>
    <mergeCell ref="E13:E14"/>
    <mergeCell ref="F13:F14"/>
    <mergeCell ref="G13:G14"/>
    <mergeCell ref="AE13:AE14"/>
    <mergeCell ref="E10:E11"/>
    <mergeCell ref="F16:F17"/>
    <mergeCell ref="G16:G17"/>
    <mergeCell ref="AE16:AE17"/>
    <mergeCell ref="A18:AE18"/>
    <mergeCell ref="A19:A20"/>
    <mergeCell ref="B19:B20"/>
    <mergeCell ref="C19:C20"/>
    <mergeCell ref="D19:D20"/>
    <mergeCell ref="E19:E20"/>
    <mergeCell ref="F19:F20"/>
    <mergeCell ref="G19:G20"/>
    <mergeCell ref="AE19:AE20"/>
    <mergeCell ref="A16:A17"/>
    <mergeCell ref="B16:B17"/>
    <mergeCell ref="C16:C17"/>
    <mergeCell ref="D16:D17"/>
    <mergeCell ref="A22:A23"/>
    <mergeCell ref="B22:B23"/>
    <mergeCell ref="C22:C23"/>
    <mergeCell ref="D22:D23"/>
    <mergeCell ref="E22:E23"/>
    <mergeCell ref="F22:F23"/>
    <mergeCell ref="G22:G23"/>
    <mergeCell ref="AE22:AE23"/>
    <mergeCell ref="I29:L29"/>
    <mergeCell ref="B34:M34"/>
  </mergeCells>
  <conditionalFormatting sqref="I21:AD21">
    <cfRule type="colorScale" priority="671">
      <colorScale>
        <cfvo type="min"/>
        <cfvo type="percentile" val="50"/>
        <cfvo type="max"/>
        <color rgb="FFE98BD7"/>
        <color rgb="FFD5007F"/>
        <color rgb="FF950054"/>
      </colorScale>
    </cfRule>
  </conditionalFormatting>
  <conditionalFormatting sqref="AE10">
    <cfRule type="cellIs" dxfId="714" priority="18" operator="greaterThan">
      <formula>95%</formula>
    </cfRule>
    <cfRule type="cellIs" dxfId="713" priority="19" operator="greaterThanOrEqual">
      <formula>90%</formula>
    </cfRule>
    <cfRule type="cellIs" dxfId="712" priority="20" operator="lessThan">
      <formula>89.99%</formula>
    </cfRule>
  </conditionalFormatting>
  <conditionalFormatting sqref="AE13">
    <cfRule type="cellIs" dxfId="711" priority="15" operator="greaterThan">
      <formula>95%</formula>
    </cfRule>
    <cfRule type="cellIs" dxfId="710" priority="16" operator="greaterThanOrEqual">
      <formula>90%</formula>
    </cfRule>
    <cfRule type="cellIs" dxfId="709" priority="17" operator="lessThan">
      <formula>89.99%</formula>
    </cfRule>
  </conditionalFormatting>
  <conditionalFormatting sqref="AE16">
    <cfRule type="cellIs" dxfId="708" priority="12" operator="greaterThan">
      <formula>95%</formula>
    </cfRule>
    <cfRule type="cellIs" dxfId="707" priority="13" operator="greaterThanOrEqual">
      <formula>90%</formula>
    </cfRule>
    <cfRule type="cellIs" dxfId="706" priority="14" operator="lessThan">
      <formula>89.99%</formula>
    </cfRule>
  </conditionalFormatting>
  <conditionalFormatting sqref="AE19">
    <cfRule type="cellIs" dxfId="705" priority="9" operator="greaterThan">
      <formula>95%</formula>
    </cfRule>
    <cfRule type="cellIs" dxfId="704" priority="10" operator="greaterThanOrEqual">
      <formula>90%</formula>
    </cfRule>
    <cfRule type="cellIs" dxfId="703" priority="11" operator="lessThan">
      <formula>89.99%</formula>
    </cfRule>
  </conditionalFormatting>
  <conditionalFormatting sqref="AE22">
    <cfRule type="cellIs" dxfId="702" priority="1" operator="greaterThanOrEqual">
      <formula>100%</formula>
    </cfRule>
    <cfRule type="cellIs" dxfId="701" priority="2" operator="lessThan">
      <formula>99.99%</formula>
    </cfRule>
  </conditionalFormatting>
  <conditionalFormatting sqref="AE25">
    <cfRule type="cellIs" dxfId="700" priority="3" operator="greaterThan">
      <formula>95%</formula>
    </cfRule>
    <cfRule type="cellIs" dxfId="699" priority="4" operator="greaterThanOrEqual">
      <formula>90%</formula>
    </cfRule>
    <cfRule type="cellIs" dxfId="698" priority="5" operator="lessThan">
      <formula>89.99%</formula>
    </cfRule>
  </conditionalFormatting>
  <dataValidations count="1">
    <dataValidation showDropDown="1" showInputMessage="1" showErrorMessage="1" sqref="C21 G19:G23 G10:G11 G16:G17 G13:G14 G25:G26" xr:uid="{28209899-015A-4CC5-ACA8-6F06DF9EF8A4}"/>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B3614F-318F-4BBF-B7B2-096A0CAAF1EF}">
  <sheetPr>
    <tabColor theme="7" tint="-0.499984740745262"/>
  </sheetPr>
  <dimension ref="A1:AQ48"/>
  <sheetViews>
    <sheetView showGridLines="0" topLeftCell="U17" zoomScale="85" zoomScaleNormal="85" workbookViewId="0">
      <selection activeCell="AE25" sqref="AE25:AE26"/>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0" width="10.7109375" style="1" customWidth="1"/>
    <col min="31" max="31" width="22.7109375" style="1" customWidth="1"/>
    <col min="32" max="16384" width="11.42578125" style="1"/>
  </cols>
  <sheetData>
    <row r="1" spans="1:43" ht="40.5" customHeight="1">
      <c r="A1" s="148" t="str">
        <f>'PANEL DE CONTROL DISTRITAL'!A1:Q1</f>
        <v>INSTITUTO NACIONAL ELECTORAL
SISTEMA DE GESTIÓN DE LA CALIDAD
ESTADO DE MÉXICO</v>
      </c>
      <c r="B1" s="148"/>
      <c r="C1" s="148"/>
      <c r="D1" s="148"/>
      <c r="E1" s="148"/>
      <c r="F1" s="148"/>
      <c r="G1" s="148"/>
      <c r="H1" s="148"/>
      <c r="I1" s="148"/>
      <c r="J1" s="148"/>
      <c r="K1" s="148"/>
      <c r="L1" s="148"/>
      <c r="M1" s="148"/>
      <c r="N1" s="148"/>
      <c r="O1" s="148"/>
      <c r="P1" s="148"/>
      <c r="Q1" s="148"/>
      <c r="R1" s="148"/>
      <c r="S1" s="148"/>
      <c r="T1" s="148"/>
      <c r="U1" s="148"/>
      <c r="V1" s="148"/>
      <c r="W1" s="148"/>
      <c r="X1" s="148"/>
      <c r="Y1" s="148"/>
      <c r="Z1" s="148"/>
      <c r="AA1" s="148"/>
      <c r="AB1" s="148"/>
      <c r="AC1" s="148"/>
      <c r="AD1" s="148"/>
      <c r="AE1" s="148"/>
    </row>
    <row r="2" spans="1:43" ht="33.75" customHeight="1">
      <c r="A2" s="11"/>
      <c r="B2" s="11"/>
      <c r="C2" s="11"/>
      <c r="D2" s="9" t="s">
        <v>89</v>
      </c>
      <c r="E2" s="9">
        <v>19</v>
      </c>
      <c r="F2" s="149" t="s">
        <v>90</v>
      </c>
      <c r="G2" s="149"/>
      <c r="H2" s="20">
        <v>151952</v>
      </c>
      <c r="I2" s="19"/>
      <c r="J2" s="19"/>
      <c r="K2" s="19"/>
      <c r="L2" s="19"/>
      <c r="M2" s="19"/>
      <c r="N2" s="19"/>
      <c r="O2" s="19"/>
      <c r="P2" s="19"/>
      <c r="Q2" s="19"/>
      <c r="R2" s="19"/>
      <c r="S2" s="19"/>
      <c r="T2" s="19"/>
      <c r="U2" s="19"/>
      <c r="V2" s="19"/>
      <c r="W2" s="58"/>
      <c r="X2" s="150" t="str">
        <f>'PANEL DE CONTROL DISTRITAL'!M2</f>
        <v>Fecha de corte: 22/01/2024</v>
      </c>
      <c r="Y2" s="150"/>
      <c r="Z2" s="150"/>
      <c r="AA2" s="150"/>
      <c r="AB2" s="150"/>
      <c r="AC2" s="150"/>
      <c r="AD2" s="150"/>
      <c r="AE2" s="150"/>
      <c r="AF2" s="15"/>
    </row>
    <row r="3" spans="1:43" ht="11.25" customHeight="1">
      <c r="A3" s="11"/>
      <c r="B3" s="6"/>
      <c r="C3" s="6"/>
      <c r="D3" s="6"/>
      <c r="E3" s="6"/>
      <c r="F3" s="6"/>
      <c r="G3" s="6"/>
      <c r="H3" s="6"/>
      <c r="I3" s="6"/>
      <c r="J3" s="6"/>
      <c r="K3" s="6"/>
      <c r="L3" s="6"/>
      <c r="M3" s="6"/>
      <c r="N3" s="6"/>
      <c r="O3" s="6"/>
      <c r="P3" s="6"/>
      <c r="Q3" s="6"/>
      <c r="R3" s="6"/>
      <c r="S3" s="6"/>
      <c r="T3" s="6"/>
      <c r="U3" s="6"/>
      <c r="V3" s="6"/>
      <c r="W3" s="6"/>
      <c r="X3" s="6"/>
      <c r="Y3" s="6"/>
      <c r="Z3" s="6"/>
      <c r="AA3" s="6"/>
      <c r="AB3" s="6"/>
      <c r="AC3" s="6"/>
      <c r="AD3" s="6"/>
    </row>
    <row r="4" spans="1:43" ht="30" customHeight="1">
      <c r="A4" s="154" t="s">
        <v>91</v>
      </c>
      <c r="B4" s="155"/>
      <c r="C4" s="155"/>
      <c r="D4" s="155"/>
      <c r="E4" s="155"/>
      <c r="F4" s="155"/>
      <c r="G4" s="155"/>
      <c r="H4" s="155"/>
      <c r="I4" s="155"/>
      <c r="J4" s="155"/>
      <c r="K4" s="155"/>
      <c r="L4" s="155"/>
      <c r="M4" s="155"/>
      <c r="N4" s="155"/>
      <c r="O4" s="155"/>
      <c r="P4" s="155"/>
      <c r="Q4" s="155"/>
      <c r="R4" s="155"/>
      <c r="S4" s="155"/>
      <c r="T4" s="155"/>
      <c r="U4" s="155"/>
      <c r="V4" s="155"/>
      <c r="W4" s="155"/>
      <c r="X4" s="155"/>
      <c r="Y4" s="155"/>
      <c r="Z4" s="155"/>
      <c r="AA4" s="155"/>
      <c r="AB4" s="155"/>
      <c r="AC4" s="155"/>
      <c r="AD4" s="155"/>
      <c r="AE4" s="156"/>
      <c r="AG4" s="18"/>
    </row>
    <row r="5" spans="1:43" ht="5.25" customHeight="1">
      <c r="A5" s="157"/>
      <c r="B5" s="158"/>
      <c r="C5" s="158"/>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9"/>
    </row>
    <row r="6" spans="1:43" ht="18" customHeight="1">
      <c r="A6" s="151" t="str">
        <f>'PANEL DE CONTROL DISTRITAL'!A6</f>
        <v>Número</v>
      </c>
      <c r="B6" s="152" t="str">
        <f>'PANEL DE CONTROL DISTRITAL'!B6</f>
        <v xml:space="preserve">PROCESOS SUSTANTIVOS E INDICADORES </v>
      </c>
      <c r="C6" s="152"/>
      <c r="D6" s="152"/>
      <c r="E6" s="152"/>
      <c r="F6" s="152"/>
      <c r="G6" s="152"/>
      <c r="H6" s="152"/>
      <c r="I6" s="160" t="s">
        <v>92</v>
      </c>
      <c r="J6" s="161"/>
      <c r="K6" s="161"/>
      <c r="L6" s="161"/>
      <c r="M6" s="161"/>
      <c r="N6" s="161"/>
      <c r="O6" s="161"/>
      <c r="P6" s="161"/>
      <c r="Q6" s="161"/>
      <c r="R6" s="161"/>
      <c r="S6" s="161"/>
      <c r="T6" s="161"/>
      <c r="U6" s="161"/>
      <c r="V6" s="161"/>
      <c r="W6" s="161"/>
      <c r="X6" s="161"/>
      <c r="Y6" s="85"/>
      <c r="Z6" s="85"/>
      <c r="AA6" s="85"/>
      <c r="AB6" s="85"/>
      <c r="AC6" s="85"/>
      <c r="AD6" s="85"/>
      <c r="AE6" s="153" t="s">
        <v>93</v>
      </c>
    </row>
    <row r="7" spans="1:43" ht="17.25" customHeight="1">
      <c r="A7" s="151"/>
      <c r="B7" s="152" t="str">
        <f>'PANEL DE CONTROL DISTRITAL'!B7</f>
        <v>DESCRIPCIÓN</v>
      </c>
      <c r="C7" s="152"/>
      <c r="D7" s="152"/>
      <c r="E7" s="152" t="str">
        <f>'PANEL DE CONTROL DISTRITAL'!E7</f>
        <v>MEDICIÓN</v>
      </c>
      <c r="F7" s="152"/>
      <c r="G7" s="152"/>
      <c r="H7" s="152"/>
      <c r="I7" s="162" t="str">
        <f>'PANEL DE CONTROL DISTRITAL'!A5</f>
        <v>CAMPAÑA ANUAL INTENSA 2023</v>
      </c>
      <c r="J7" s="163"/>
      <c r="K7" s="163"/>
      <c r="L7" s="163"/>
      <c r="M7" s="163"/>
      <c r="N7" s="163"/>
      <c r="O7" s="163"/>
      <c r="P7" s="163"/>
      <c r="Q7" s="163"/>
      <c r="R7" s="163"/>
      <c r="S7" s="163"/>
      <c r="T7" s="163"/>
      <c r="U7" s="163"/>
      <c r="V7" s="163"/>
      <c r="W7" s="163"/>
      <c r="X7" s="163"/>
      <c r="Y7" s="86"/>
      <c r="Z7" s="86"/>
      <c r="AA7" s="86"/>
      <c r="AB7" s="86"/>
      <c r="AC7" s="86"/>
      <c r="AD7" s="86"/>
      <c r="AE7" s="153"/>
    </row>
    <row r="8" spans="1:43" ht="5.25" customHeight="1">
      <c r="A8" s="151"/>
      <c r="B8" s="164"/>
      <c r="C8" s="165"/>
      <c r="D8" s="165"/>
      <c r="E8" s="165"/>
      <c r="F8" s="165"/>
      <c r="G8" s="165"/>
      <c r="H8" s="165"/>
      <c r="I8" s="165"/>
      <c r="J8" s="165"/>
      <c r="K8" s="165"/>
      <c r="L8" s="165"/>
      <c r="M8" s="165"/>
      <c r="N8" s="165"/>
      <c r="O8" s="165"/>
      <c r="P8" s="165"/>
      <c r="Q8" s="165"/>
      <c r="R8" s="165"/>
      <c r="S8" s="165"/>
      <c r="T8" s="165"/>
      <c r="U8" s="165"/>
      <c r="V8" s="165"/>
      <c r="W8" s="165"/>
      <c r="X8" s="165"/>
      <c r="Y8" s="87"/>
      <c r="Z8" s="87"/>
      <c r="AA8" s="87"/>
      <c r="AB8" s="87"/>
      <c r="AC8" s="87"/>
      <c r="AD8" s="87"/>
      <c r="AE8" s="153"/>
    </row>
    <row r="9" spans="1:43" s="2" customFormat="1" ht="29.25" customHeight="1" thickTop="1" thickBot="1">
      <c r="A9" s="151"/>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42" t="str">
        <f>'PANEL DE CONTROL DISTRITAL'!H8</f>
        <v>Nominativo</v>
      </c>
      <c r="I9" s="31" t="str">
        <f>'150151'!I9</f>
        <v>2023-37</v>
      </c>
      <c r="J9" s="31" t="str">
        <f>'150151'!J9</f>
        <v>2023-38</v>
      </c>
      <c r="K9" s="31" t="str">
        <f>'150151'!K9</f>
        <v>2023-39</v>
      </c>
      <c r="L9" s="31" t="str">
        <f>'150151'!L9</f>
        <v>2023-40</v>
      </c>
      <c r="M9" s="31" t="str">
        <f>'150151'!M9</f>
        <v>2023-41</v>
      </c>
      <c r="N9" s="31" t="str">
        <f>'150151'!N9</f>
        <v>2023-42</v>
      </c>
      <c r="O9" s="31" t="str">
        <f>'150151'!O9</f>
        <v>2023-43</v>
      </c>
      <c r="P9" s="31" t="str">
        <f>'150151'!P9</f>
        <v>2023-44</v>
      </c>
      <c r="Q9" s="31" t="str">
        <f>'150151'!Q9</f>
        <v>2023-45</v>
      </c>
      <c r="R9" s="31" t="str">
        <f>'150151'!R9</f>
        <v>2023-46</v>
      </c>
      <c r="S9" s="31" t="str">
        <f>'150151'!S9</f>
        <v>2023-47</v>
      </c>
      <c r="T9" s="31" t="str">
        <f>'150151'!T9</f>
        <v>2023-48</v>
      </c>
      <c r="U9" s="31" t="str">
        <f>'150151'!U9</f>
        <v>2023-49</v>
      </c>
      <c r="V9" s="31" t="str">
        <f>'150151'!V9</f>
        <v>2023-50</v>
      </c>
      <c r="W9" s="31" t="str">
        <f>'150151'!W9</f>
        <v>2023-51</v>
      </c>
      <c r="X9" s="31" t="str">
        <f>'150151'!X9</f>
        <v>2023-52</v>
      </c>
      <c r="Y9" s="31" t="s">
        <v>110</v>
      </c>
      <c r="Z9" s="31" t="s">
        <v>111</v>
      </c>
      <c r="AA9" s="31" t="s">
        <v>112</v>
      </c>
      <c r="AB9" s="31" t="s">
        <v>113</v>
      </c>
      <c r="AC9" s="31" t="s">
        <v>114</v>
      </c>
      <c r="AD9" s="31" t="s">
        <v>115</v>
      </c>
      <c r="AE9" s="153"/>
    </row>
    <row r="10" spans="1:43" s="2" customFormat="1" ht="50.1" customHeight="1" thickTop="1" thickBot="1">
      <c r="A10" s="167">
        <f>'PANEL DE CONTROL DISTRITAL'!A9</f>
        <v>1</v>
      </c>
      <c r="B10" s="169" t="str">
        <f>'PANEL DE CONTROL DISTRITAL'!B9</f>
        <v>ENTREVISTA</v>
      </c>
      <c r="C10" s="166" t="str">
        <f>'PANEL DE CONTROL DISTRITAL'!C9</f>
        <v xml:space="preserve"> Auxiliar de Atención Ciudadana</v>
      </c>
      <c r="D10" s="170" t="str">
        <f>'PANEL DE CONTROL DISTRITAL'!D9</f>
        <v>Efectividad de la entrevista =</v>
      </c>
      <c r="E10" s="166" t="str">
        <f>'PANEL DE CONTROL DISTRITAL'!E9</f>
        <v>(Número de trámites aplicados / (Número de fichas requisitadas - Notificaciones de improcedencia de trámite)) x 100</v>
      </c>
      <c r="F10" s="171" t="str">
        <f>'PANEL DE CONTROL DISTRITAL'!F9</f>
        <v>Semanal (remesa)</v>
      </c>
      <c r="G10" s="172">
        <f>'PANEL DE CONTROL DISTRITAL'!G9</f>
        <v>0.9</v>
      </c>
      <c r="H10" s="25" t="str">
        <f>'PANEL DE CONTROL DISTRITAL'!H9</f>
        <v>Número de trámites aplicados</v>
      </c>
      <c r="I10" s="23">
        <v>91</v>
      </c>
      <c r="J10" s="23">
        <v>582</v>
      </c>
      <c r="K10" s="23">
        <v>505</v>
      </c>
      <c r="L10" s="23">
        <v>629</v>
      </c>
      <c r="M10" s="23">
        <v>642</v>
      </c>
      <c r="N10" s="23">
        <v>663</v>
      </c>
      <c r="O10" s="23">
        <v>617</v>
      </c>
      <c r="P10" s="23">
        <v>648</v>
      </c>
      <c r="Q10" s="23">
        <v>624</v>
      </c>
      <c r="R10" s="23">
        <v>466</v>
      </c>
      <c r="S10" s="23">
        <v>847</v>
      </c>
      <c r="T10" s="23">
        <v>798</v>
      </c>
      <c r="U10" s="23">
        <v>794</v>
      </c>
      <c r="V10" s="23">
        <v>1120</v>
      </c>
      <c r="W10" s="23">
        <v>1008</v>
      </c>
      <c r="X10" s="23">
        <v>987</v>
      </c>
      <c r="Y10" s="23">
        <v>1129</v>
      </c>
      <c r="Z10" s="23">
        <v>1020</v>
      </c>
      <c r="AA10" s="23">
        <v>1512</v>
      </c>
      <c r="AB10" s="23">
        <v>2072</v>
      </c>
      <c r="AC10" s="75">
        <v>2487</v>
      </c>
      <c r="AD10" s="64">
        <v>756</v>
      </c>
      <c r="AE10" s="168">
        <f>IFERROR(SUM(I10:AD10)/SUM(I11:AD11),0)</f>
        <v>1</v>
      </c>
    </row>
    <row r="11" spans="1:43" s="2" customFormat="1" ht="50.1" customHeight="1" thickTop="1" thickBot="1">
      <c r="A11" s="167"/>
      <c r="B11" s="169"/>
      <c r="C11" s="166"/>
      <c r="D11" s="170"/>
      <c r="E11" s="166"/>
      <c r="F11" s="171"/>
      <c r="G11" s="172"/>
      <c r="H11" s="25" t="str">
        <f>'PANEL DE CONTROL DISTRITAL'!H10</f>
        <v>Número de fichas requisitadas - Notificaciones de improcedencia de trámite</v>
      </c>
      <c r="I11" s="43">
        <v>91</v>
      </c>
      <c r="J11" s="43">
        <v>582</v>
      </c>
      <c r="K11" s="43">
        <v>505</v>
      </c>
      <c r="L11" s="43">
        <v>629</v>
      </c>
      <c r="M11" s="43">
        <v>642</v>
      </c>
      <c r="N11" s="43">
        <v>663</v>
      </c>
      <c r="O11" s="43">
        <v>617</v>
      </c>
      <c r="P11" s="43">
        <v>648</v>
      </c>
      <c r="Q11" s="43">
        <v>624</v>
      </c>
      <c r="R11" s="43">
        <v>466</v>
      </c>
      <c r="S11" s="43">
        <v>847</v>
      </c>
      <c r="T11" s="43">
        <v>798</v>
      </c>
      <c r="U11" s="43">
        <v>794</v>
      </c>
      <c r="V11" s="43">
        <v>1120</v>
      </c>
      <c r="W11" s="43">
        <v>1008</v>
      </c>
      <c r="X11" s="43">
        <v>987</v>
      </c>
      <c r="Y11" s="43">
        <v>1129</v>
      </c>
      <c r="Z11" s="43">
        <v>1020</v>
      </c>
      <c r="AA11" s="43">
        <v>1512</v>
      </c>
      <c r="AB11" s="43">
        <v>2072</v>
      </c>
      <c r="AC11" s="98">
        <v>2487</v>
      </c>
      <c r="AD11" s="68">
        <v>756</v>
      </c>
      <c r="AE11" s="168"/>
    </row>
    <row r="12" spans="1:43" s="45" customFormat="1" ht="8.1" customHeight="1" thickTop="1" thickBot="1">
      <c r="A12" s="167"/>
      <c r="B12" s="167"/>
      <c r="C12" s="167"/>
      <c r="D12" s="167"/>
      <c r="E12" s="167"/>
      <c r="F12" s="167"/>
      <c r="G12" s="167"/>
      <c r="H12" s="167"/>
      <c r="I12" s="167"/>
      <c r="J12" s="167"/>
      <c r="K12" s="167"/>
      <c r="L12" s="167"/>
      <c r="M12" s="167"/>
      <c r="N12" s="167"/>
      <c r="O12" s="167"/>
      <c r="P12" s="167"/>
      <c r="Q12" s="167"/>
      <c r="R12" s="167"/>
      <c r="S12" s="167"/>
      <c r="T12" s="167"/>
      <c r="U12" s="167"/>
      <c r="V12" s="167"/>
      <c r="W12" s="167"/>
      <c r="X12" s="167"/>
      <c r="Y12" s="167"/>
      <c r="Z12" s="167"/>
      <c r="AA12" s="167"/>
      <c r="AB12" s="167"/>
      <c r="AC12" s="167"/>
      <c r="AD12" s="167"/>
      <c r="AE12" s="167"/>
      <c r="AF12" s="44"/>
      <c r="AG12" s="44"/>
      <c r="AH12" s="44"/>
      <c r="AI12" s="44"/>
      <c r="AJ12" s="44"/>
      <c r="AK12" s="44"/>
      <c r="AL12" s="44"/>
      <c r="AM12" s="44"/>
      <c r="AN12" s="44"/>
      <c r="AO12" s="44"/>
      <c r="AP12" s="44"/>
      <c r="AQ12" s="44"/>
    </row>
    <row r="13" spans="1:43" s="3" customFormat="1" ht="50.1" customHeight="1" thickTop="1" thickBot="1">
      <c r="A13" s="167">
        <f>'PANEL DE CONTROL DISTRITAL'!A12</f>
        <v>2</v>
      </c>
      <c r="B13" s="169" t="str">
        <f>'PANEL DE CONTROL DISTRITAL'!B12</f>
        <v>TRÁMITE</v>
      </c>
      <c r="C13" s="166" t="str">
        <f>'PANEL DE CONTROL DISTRITAL'!C12</f>
        <v>Operador de Equipo Tecnológico</v>
      </c>
      <c r="D13" s="170" t="str">
        <f>'PANEL DE CONTROL DISTRITAL'!D12</f>
        <v>Trámites exitosos efectivos=</v>
      </c>
      <c r="E13" s="166" t="str">
        <f>'PANEL DE CONTROL DISTRITAL'!E12</f>
        <v>(Número de trámites exitosos / Número de trámites aplicados) x 100</v>
      </c>
      <c r="F13" s="171" t="str">
        <f>'PANEL DE CONTROL DISTRITAL'!F12</f>
        <v>Semanal (remesa)</v>
      </c>
      <c r="G13" s="172">
        <f>'PANEL DE CONTROL DISTRITAL'!G12</f>
        <v>0.9</v>
      </c>
      <c r="H13" s="25" t="str">
        <f>'PANEL DE CONTROL DISTRITAL'!H12</f>
        <v>Número de trámites exitosos</v>
      </c>
      <c r="I13" s="23">
        <v>91</v>
      </c>
      <c r="J13" s="23">
        <v>574</v>
      </c>
      <c r="K13" s="23">
        <v>505</v>
      </c>
      <c r="L13" s="23">
        <v>627</v>
      </c>
      <c r="M13" s="23">
        <v>641</v>
      </c>
      <c r="N13" s="23">
        <v>662</v>
      </c>
      <c r="O13" s="23">
        <v>613</v>
      </c>
      <c r="P13" s="23">
        <v>646</v>
      </c>
      <c r="Q13" s="23">
        <v>622</v>
      </c>
      <c r="R13" s="23">
        <v>465</v>
      </c>
      <c r="S13" s="23">
        <v>842</v>
      </c>
      <c r="T13" s="23">
        <v>796</v>
      </c>
      <c r="U13" s="23">
        <v>792</v>
      </c>
      <c r="V13" s="23">
        <v>1116</v>
      </c>
      <c r="W13" s="23">
        <v>1004</v>
      </c>
      <c r="X13" s="23">
        <v>985</v>
      </c>
      <c r="Y13" s="23">
        <v>1127</v>
      </c>
      <c r="Z13" s="23">
        <v>1015</v>
      </c>
      <c r="AA13" s="23">
        <v>1507</v>
      </c>
      <c r="AB13" s="23">
        <v>2066</v>
      </c>
      <c r="AC13" s="75">
        <v>2480</v>
      </c>
      <c r="AD13" s="64">
        <v>751</v>
      </c>
      <c r="AE13" s="168">
        <f>IFERROR(SUM(I13:AD13)/SUM(I14:AD14),0)</f>
        <v>0.99649947492123814</v>
      </c>
    </row>
    <row r="14" spans="1:43" s="3" customFormat="1" ht="50.1" customHeight="1" thickTop="1" thickBot="1">
      <c r="A14" s="167"/>
      <c r="B14" s="169"/>
      <c r="C14" s="166"/>
      <c r="D14" s="170"/>
      <c r="E14" s="166"/>
      <c r="F14" s="171"/>
      <c r="G14" s="172"/>
      <c r="H14" s="25" t="str">
        <f>'PANEL DE CONTROL DISTRITAL'!H13</f>
        <v>Número de trámites aplicados</v>
      </c>
      <c r="I14" s="43">
        <v>91</v>
      </c>
      <c r="J14" s="43">
        <v>582</v>
      </c>
      <c r="K14" s="43">
        <v>505</v>
      </c>
      <c r="L14" s="43">
        <v>629</v>
      </c>
      <c r="M14" s="43">
        <v>642</v>
      </c>
      <c r="N14" s="43">
        <v>663</v>
      </c>
      <c r="O14" s="43">
        <v>617</v>
      </c>
      <c r="P14" s="43">
        <v>648</v>
      </c>
      <c r="Q14" s="43">
        <v>624</v>
      </c>
      <c r="R14" s="43">
        <v>466</v>
      </c>
      <c r="S14" s="43">
        <v>847</v>
      </c>
      <c r="T14" s="43">
        <v>798</v>
      </c>
      <c r="U14" s="43">
        <v>794</v>
      </c>
      <c r="V14" s="43">
        <v>1120</v>
      </c>
      <c r="W14" s="43">
        <v>1008</v>
      </c>
      <c r="X14" s="43">
        <v>987</v>
      </c>
      <c r="Y14" s="43">
        <v>1129</v>
      </c>
      <c r="Z14" s="43">
        <v>1020</v>
      </c>
      <c r="AA14" s="43">
        <v>1512</v>
      </c>
      <c r="AB14" s="43">
        <v>2072</v>
      </c>
      <c r="AC14" s="98">
        <v>2487</v>
      </c>
      <c r="AD14" s="68">
        <v>756</v>
      </c>
      <c r="AE14" s="168"/>
    </row>
    <row r="15" spans="1:43" s="45" customFormat="1" ht="8.1" customHeight="1" thickTop="1" thickBot="1">
      <c r="A15" s="167"/>
      <c r="B15" s="167"/>
      <c r="C15" s="167"/>
      <c r="D15" s="167"/>
      <c r="E15" s="167"/>
      <c r="F15" s="167"/>
      <c r="G15" s="167"/>
      <c r="H15" s="167"/>
      <c r="I15" s="167"/>
      <c r="J15" s="167"/>
      <c r="K15" s="167"/>
      <c r="L15" s="167"/>
      <c r="M15" s="167"/>
      <c r="N15" s="167"/>
      <c r="O15" s="167"/>
      <c r="P15" s="167"/>
      <c r="Q15" s="167"/>
      <c r="R15" s="167"/>
      <c r="S15" s="167"/>
      <c r="T15" s="167"/>
      <c r="U15" s="167"/>
      <c r="V15" s="167"/>
      <c r="W15" s="167"/>
      <c r="X15" s="167"/>
      <c r="Y15" s="167"/>
      <c r="Z15" s="167"/>
      <c r="AA15" s="167"/>
      <c r="AB15" s="167"/>
      <c r="AC15" s="167"/>
      <c r="AD15" s="167"/>
      <c r="AE15" s="167"/>
      <c r="AF15" s="44"/>
      <c r="AG15" s="44"/>
      <c r="AH15" s="44"/>
      <c r="AI15" s="44"/>
      <c r="AJ15" s="44"/>
      <c r="AK15" s="44"/>
      <c r="AL15" s="44"/>
      <c r="AM15" s="44"/>
      <c r="AN15" s="44"/>
      <c r="AO15" s="44"/>
      <c r="AP15" s="44"/>
      <c r="AQ15" s="44"/>
    </row>
    <row r="16" spans="1:43" s="3" customFormat="1" ht="50.1" customHeight="1" thickTop="1" thickBot="1">
      <c r="A16" s="167">
        <f>'PANEL DE CONTROL DISTRITAL'!A15</f>
        <v>3</v>
      </c>
      <c r="B16" s="169" t="str">
        <f>'PANEL DE CONTROL DISTRITAL'!B15</f>
        <v>TRANSFERENCIA</v>
      </c>
      <c r="C16" s="166" t="str">
        <f>'PANEL DE CONTROL DISTRITAL'!C15</f>
        <v>Responsable de Módulo</v>
      </c>
      <c r="D16" s="170" t="str">
        <f>'PANEL DE CONTROL DISTRITAL'!D15</f>
        <v xml:space="preserve">Transacciones exitosas = </v>
      </c>
      <c r="E16" s="166" t="str">
        <f>'PANEL DE CONTROL DISTRITAL'!E15</f>
        <v>(Número de Archivos de Transacción aceptados /Total de Archivos de Transacción procesados) x100</v>
      </c>
      <c r="F16" s="171" t="str">
        <f>'PANEL DE CONTROL DISTRITAL'!F15</f>
        <v>Semanal (remesa)</v>
      </c>
      <c r="G16" s="172">
        <f>'PANEL DE CONTROL DISTRITAL'!G15</f>
        <v>0.9</v>
      </c>
      <c r="H16" s="25" t="str">
        <f>'PANEL DE CONTROL DISTRITAL'!H15</f>
        <v>Número de Archivos de Transacción aceptados</v>
      </c>
      <c r="I16" s="23">
        <v>91</v>
      </c>
      <c r="J16" s="23">
        <v>582</v>
      </c>
      <c r="K16" s="23">
        <v>505</v>
      </c>
      <c r="L16" s="23">
        <v>629</v>
      </c>
      <c r="M16" s="23">
        <v>642</v>
      </c>
      <c r="N16" s="23">
        <v>663</v>
      </c>
      <c r="O16" s="23">
        <v>617</v>
      </c>
      <c r="P16" s="23">
        <v>648</v>
      </c>
      <c r="Q16" s="23">
        <v>624</v>
      </c>
      <c r="R16" s="23">
        <v>466</v>
      </c>
      <c r="S16" s="23">
        <v>847</v>
      </c>
      <c r="T16" s="23">
        <v>798</v>
      </c>
      <c r="U16" s="23">
        <v>794</v>
      </c>
      <c r="V16" s="23">
        <v>1120</v>
      </c>
      <c r="W16" s="23">
        <v>1008</v>
      </c>
      <c r="X16" s="23">
        <v>987</v>
      </c>
      <c r="Y16" s="23">
        <v>1129</v>
      </c>
      <c r="Z16" s="23">
        <v>1020</v>
      </c>
      <c r="AA16" s="23">
        <v>1512</v>
      </c>
      <c r="AB16" s="23">
        <v>2072</v>
      </c>
      <c r="AC16" s="75">
        <v>2487</v>
      </c>
      <c r="AD16" s="64">
        <v>756</v>
      </c>
      <c r="AE16" s="168">
        <f>IFERROR(SUM(I16:AD16)/SUM(I17:AD17),0)</f>
        <v>1</v>
      </c>
    </row>
    <row r="17" spans="1:43" s="3" customFormat="1" ht="50.1" customHeight="1" thickTop="1" thickBot="1">
      <c r="A17" s="167"/>
      <c r="B17" s="169"/>
      <c r="C17" s="166"/>
      <c r="D17" s="170"/>
      <c r="E17" s="166"/>
      <c r="F17" s="171"/>
      <c r="G17" s="172"/>
      <c r="H17" s="25" t="str">
        <f>'PANEL DE CONTROL DISTRITAL'!H16</f>
        <v>Total de Archivos de Transacción procesados</v>
      </c>
      <c r="I17" s="43">
        <v>91</v>
      </c>
      <c r="J17" s="43">
        <v>582</v>
      </c>
      <c r="K17" s="43">
        <v>505</v>
      </c>
      <c r="L17" s="43">
        <v>629</v>
      </c>
      <c r="M17" s="43">
        <v>642</v>
      </c>
      <c r="N17" s="43">
        <v>663</v>
      </c>
      <c r="O17" s="43">
        <v>617</v>
      </c>
      <c r="P17" s="43">
        <v>648</v>
      </c>
      <c r="Q17" s="43">
        <v>624</v>
      </c>
      <c r="R17" s="43">
        <v>466</v>
      </c>
      <c r="S17" s="43">
        <v>847</v>
      </c>
      <c r="T17" s="43">
        <v>798</v>
      </c>
      <c r="U17" s="43">
        <v>794</v>
      </c>
      <c r="V17" s="43">
        <v>1120</v>
      </c>
      <c r="W17" s="43">
        <v>1008</v>
      </c>
      <c r="X17" s="43">
        <v>987</v>
      </c>
      <c r="Y17" s="43">
        <v>1129</v>
      </c>
      <c r="Z17" s="43">
        <v>1020</v>
      </c>
      <c r="AA17" s="43">
        <v>1512</v>
      </c>
      <c r="AB17" s="43">
        <v>2072</v>
      </c>
      <c r="AC17" s="98">
        <v>2487</v>
      </c>
      <c r="AD17" s="68">
        <v>756</v>
      </c>
      <c r="AE17" s="168"/>
    </row>
    <row r="18" spans="1:43" s="45" customFormat="1" ht="8.1" customHeight="1" thickTop="1" thickBot="1">
      <c r="A18" s="167"/>
      <c r="B18" s="167"/>
      <c r="C18" s="167"/>
      <c r="D18" s="167"/>
      <c r="E18" s="167"/>
      <c r="F18" s="167"/>
      <c r="G18" s="167"/>
      <c r="H18" s="167"/>
      <c r="I18" s="167"/>
      <c r="J18" s="167"/>
      <c r="K18" s="167"/>
      <c r="L18" s="167"/>
      <c r="M18" s="167"/>
      <c r="N18" s="167"/>
      <c r="O18" s="167"/>
      <c r="P18" s="167"/>
      <c r="Q18" s="167"/>
      <c r="R18" s="167"/>
      <c r="S18" s="167"/>
      <c r="T18" s="167"/>
      <c r="U18" s="167"/>
      <c r="V18" s="167"/>
      <c r="W18" s="167"/>
      <c r="X18" s="167"/>
      <c r="Y18" s="167"/>
      <c r="Z18" s="167"/>
      <c r="AA18" s="167"/>
      <c r="AB18" s="167"/>
      <c r="AC18" s="167"/>
      <c r="AD18" s="167"/>
      <c r="AE18" s="167"/>
      <c r="AF18" s="44"/>
      <c r="AG18" s="44"/>
      <c r="AH18" s="44"/>
      <c r="AI18" s="44"/>
      <c r="AJ18" s="44"/>
      <c r="AK18" s="44"/>
      <c r="AL18" s="44"/>
      <c r="AM18" s="44"/>
      <c r="AN18" s="44"/>
      <c r="AO18" s="44"/>
      <c r="AP18" s="44"/>
      <c r="AQ18" s="44"/>
    </row>
    <row r="19" spans="1:43" s="3" customFormat="1" ht="50.1" customHeight="1" thickTop="1" thickBot="1">
      <c r="A19" s="167">
        <f>'PANEL DE CONTROL DISTRITAL'!A18</f>
        <v>4</v>
      </c>
      <c r="B19" s="169" t="str">
        <f>'PANEL DE CONTROL DISTRITAL'!B18</f>
        <v>CONCILIACIÓN</v>
      </c>
      <c r="C19" s="166" t="str">
        <f>'PANEL DE CONTROL DISTRITAL'!C18</f>
        <v>Responsable de Módulo</v>
      </c>
      <c r="D19" s="170" t="str">
        <f>'PANEL DE CONTROL DISTRITAL'!D18</f>
        <v xml:space="preserve">Credenciales disponibles para entrega = </v>
      </c>
      <c r="E19" s="166" t="str">
        <f>'PANEL DE CONTROL DISTRITAL'!E18</f>
        <v>((Credenciales recibidas - Credenciales inconsistentes) / Credenciales recibidas) x 100</v>
      </c>
      <c r="F19" s="171" t="str">
        <f>'PANEL DE CONTROL DISTRITAL'!F18</f>
        <v>Semanal (remesa)</v>
      </c>
      <c r="G19" s="172">
        <f>'PANEL DE CONTROL DISTRITAL'!G18</f>
        <v>0.9</v>
      </c>
      <c r="H19" s="25" t="str">
        <f>'PANEL DE CONTROL DISTRITAL'!H18</f>
        <v xml:space="preserve">Credenciales Recibidas - Credenciales inconsistentes </v>
      </c>
      <c r="I19" s="23">
        <v>0</v>
      </c>
      <c r="J19" s="23">
        <v>677</v>
      </c>
      <c r="K19" s="23">
        <v>602</v>
      </c>
      <c r="L19" s="23">
        <v>515</v>
      </c>
      <c r="M19" s="23">
        <v>662</v>
      </c>
      <c r="N19" s="23">
        <v>670</v>
      </c>
      <c r="O19" s="23">
        <v>590</v>
      </c>
      <c r="P19" s="23">
        <v>659</v>
      </c>
      <c r="Q19" s="23">
        <v>631</v>
      </c>
      <c r="R19" s="23">
        <v>476</v>
      </c>
      <c r="S19" s="23">
        <v>700</v>
      </c>
      <c r="T19" s="23">
        <v>804</v>
      </c>
      <c r="U19" s="23">
        <v>879</v>
      </c>
      <c r="V19" s="23">
        <v>846</v>
      </c>
      <c r="W19" s="23">
        <v>908</v>
      </c>
      <c r="X19" s="23">
        <v>1198</v>
      </c>
      <c r="Y19" s="23">
        <v>620</v>
      </c>
      <c r="Z19" s="23">
        <v>839</v>
      </c>
      <c r="AA19" s="23">
        <v>786</v>
      </c>
      <c r="AB19" s="23">
        <v>2268</v>
      </c>
      <c r="AC19" s="75">
        <v>1724</v>
      </c>
      <c r="AD19" s="64">
        <v>0</v>
      </c>
      <c r="AE19" s="168">
        <f>IFERROR(SUM(I19:AD19)/SUM(I20:AD20),0)</f>
        <v>1</v>
      </c>
    </row>
    <row r="20" spans="1:43" s="3" customFormat="1" ht="50.1" customHeight="1" thickTop="1" thickBot="1">
      <c r="A20" s="167"/>
      <c r="B20" s="169"/>
      <c r="C20" s="166"/>
      <c r="D20" s="170"/>
      <c r="E20" s="166"/>
      <c r="F20" s="171"/>
      <c r="G20" s="172"/>
      <c r="H20" s="25" t="str">
        <f>'PANEL DE CONTROL DISTRITAL'!H19</f>
        <v>Credenciales recibidas</v>
      </c>
      <c r="I20" s="43">
        <v>0</v>
      </c>
      <c r="J20" s="43">
        <v>677</v>
      </c>
      <c r="K20" s="43">
        <v>602</v>
      </c>
      <c r="L20" s="43">
        <v>515</v>
      </c>
      <c r="M20" s="43">
        <v>662</v>
      </c>
      <c r="N20" s="43">
        <v>670</v>
      </c>
      <c r="O20" s="43">
        <v>590</v>
      </c>
      <c r="P20" s="43">
        <v>659</v>
      </c>
      <c r="Q20" s="43">
        <v>631</v>
      </c>
      <c r="R20" s="43">
        <v>476</v>
      </c>
      <c r="S20" s="43">
        <v>700</v>
      </c>
      <c r="T20" s="43">
        <v>804</v>
      </c>
      <c r="U20" s="43">
        <v>879</v>
      </c>
      <c r="V20" s="43">
        <v>846</v>
      </c>
      <c r="W20" s="43">
        <v>908</v>
      </c>
      <c r="X20" s="43">
        <v>1198</v>
      </c>
      <c r="Y20" s="43">
        <v>620</v>
      </c>
      <c r="Z20" s="43">
        <v>839</v>
      </c>
      <c r="AA20" s="43">
        <v>786</v>
      </c>
      <c r="AB20" s="43">
        <v>2268</v>
      </c>
      <c r="AC20" s="98">
        <v>1724</v>
      </c>
      <c r="AD20" s="68">
        <v>0</v>
      </c>
      <c r="AE20" s="168"/>
    </row>
    <row r="21" spans="1:43" s="45" customFormat="1" ht="8.1" customHeight="1" thickTop="1" thickBot="1">
      <c r="A21" s="46"/>
      <c r="B21" s="47"/>
      <c r="C21" s="48"/>
      <c r="D21" s="49"/>
      <c r="E21" s="48"/>
      <c r="F21" s="50"/>
      <c r="G21" s="51"/>
      <c r="H21" s="52"/>
      <c r="I21" s="53"/>
      <c r="J21" s="53"/>
      <c r="K21" s="53"/>
      <c r="L21" s="53"/>
      <c r="M21" s="53"/>
      <c r="N21" s="53"/>
      <c r="O21" s="53"/>
      <c r="P21" s="53"/>
      <c r="Q21" s="53"/>
      <c r="R21" s="53"/>
      <c r="S21" s="53"/>
      <c r="T21" s="53"/>
      <c r="U21" s="53"/>
      <c r="V21" s="53"/>
      <c r="W21" s="53"/>
      <c r="X21" s="53"/>
      <c r="Y21" s="53"/>
      <c r="Z21" s="53"/>
      <c r="AA21" s="53"/>
      <c r="AB21" s="53"/>
      <c r="AC21" s="53"/>
      <c r="AD21" s="53"/>
      <c r="AE21" s="54"/>
      <c r="AF21" s="44"/>
      <c r="AG21" s="44"/>
      <c r="AH21" s="44"/>
      <c r="AI21" s="44"/>
      <c r="AJ21" s="44"/>
      <c r="AK21" s="44"/>
      <c r="AL21" s="44"/>
      <c r="AM21" s="44"/>
      <c r="AN21" s="44"/>
      <c r="AO21" s="44"/>
      <c r="AP21" s="44"/>
      <c r="AQ21" s="44"/>
    </row>
    <row r="22" spans="1:43" s="3" customFormat="1" ht="50.1" customHeight="1" thickTop="1" thickBot="1">
      <c r="A22" s="167">
        <f>'PANEL DE CONTROL DISTRITAL'!A21</f>
        <v>5</v>
      </c>
      <c r="B22" s="169" t="str">
        <f>'PANEL DE CONTROL DISTRITAL'!B21</f>
        <v>CONCILIACIÓN</v>
      </c>
      <c r="C22" s="166" t="str">
        <f>'PANEL DE CONTROL DISTRITAL'!C21</f>
        <v>Responsable de Módulo</v>
      </c>
      <c r="D22" s="170" t="str">
        <f>'PANEL DE CONTROL DISTRITAL'!D21</f>
        <v xml:space="preserve">Credenciales disponibles para entrega = </v>
      </c>
      <c r="E22" s="166" t="str">
        <f>'PANEL DE CONTROL DISTRITAL'!E21</f>
        <v>(Credenciales en resguardo / Credenciales totales en SIIRFE disponibles para entrega) x 100</v>
      </c>
      <c r="F22" s="171" t="str">
        <f>'PANEL DE CONTROL DISTRITAL'!F21</f>
        <v>Semanal (remesa)</v>
      </c>
      <c r="G22" s="172">
        <f>'PANEL DE CONTROL DISTRITAL'!G21</f>
        <v>1</v>
      </c>
      <c r="H22" s="25" t="str">
        <f>'PANEL DE CONTROL DISTRITAL'!H21</f>
        <v>Credenciales en resguardo</v>
      </c>
      <c r="I22" s="23">
        <v>1571</v>
      </c>
      <c r="J22" s="23">
        <v>1479</v>
      </c>
      <c r="K22" s="23">
        <v>1552</v>
      </c>
      <c r="L22" s="23">
        <v>1389</v>
      </c>
      <c r="M22" s="23">
        <v>1445</v>
      </c>
      <c r="N22" s="23">
        <v>1485</v>
      </c>
      <c r="O22" s="23">
        <v>1406</v>
      </c>
      <c r="P22" s="23">
        <v>1418</v>
      </c>
      <c r="Q22" s="23">
        <v>1364</v>
      </c>
      <c r="R22" s="23">
        <v>1326</v>
      </c>
      <c r="S22" s="23">
        <v>1409</v>
      </c>
      <c r="T22" s="23">
        <v>1546</v>
      </c>
      <c r="U22" s="23">
        <v>1688</v>
      </c>
      <c r="V22" s="23">
        <v>1754</v>
      </c>
      <c r="W22" s="23">
        <v>1718</v>
      </c>
      <c r="X22" s="23">
        <v>1972</v>
      </c>
      <c r="Y22" s="23">
        <v>1498</v>
      </c>
      <c r="Z22" s="23">
        <v>1334</v>
      </c>
      <c r="AA22" s="23">
        <v>1205</v>
      </c>
      <c r="AB22" s="23">
        <v>2192</v>
      </c>
      <c r="AC22" s="75">
        <v>2158</v>
      </c>
      <c r="AD22" s="75">
        <v>1940</v>
      </c>
      <c r="AE22" s="168">
        <f>IFERROR(SUM(I22:AD22)/SUM(I23:AD23),0)</f>
        <v>1</v>
      </c>
    </row>
    <row r="23" spans="1:43" s="3" customFormat="1" ht="50.1" customHeight="1" thickTop="1" thickBot="1">
      <c r="A23" s="167"/>
      <c r="B23" s="169"/>
      <c r="C23" s="166"/>
      <c r="D23" s="170"/>
      <c r="E23" s="166"/>
      <c r="F23" s="171"/>
      <c r="G23" s="172"/>
      <c r="H23" s="25" t="str">
        <f>'PANEL DE CONTROL DISTRITAL'!H22</f>
        <v>Credenciales totales en SIIRFE disponibles para entrega</v>
      </c>
      <c r="I23" s="43">
        <v>1571</v>
      </c>
      <c r="J23" s="43">
        <v>1479</v>
      </c>
      <c r="K23" s="43">
        <v>1552</v>
      </c>
      <c r="L23" s="43">
        <v>1389</v>
      </c>
      <c r="M23" s="43">
        <v>1445</v>
      </c>
      <c r="N23" s="43">
        <v>1485</v>
      </c>
      <c r="O23" s="43">
        <v>1406</v>
      </c>
      <c r="P23" s="43">
        <v>1418</v>
      </c>
      <c r="Q23" s="43">
        <v>1364</v>
      </c>
      <c r="R23" s="43">
        <v>1326</v>
      </c>
      <c r="S23" s="43">
        <v>1409</v>
      </c>
      <c r="T23" s="43">
        <v>1546</v>
      </c>
      <c r="U23" s="43">
        <v>1688</v>
      </c>
      <c r="V23" s="43">
        <v>1754</v>
      </c>
      <c r="W23" s="43">
        <v>1718</v>
      </c>
      <c r="X23" s="43">
        <v>1972</v>
      </c>
      <c r="Y23" s="43">
        <v>1498</v>
      </c>
      <c r="Z23" s="43">
        <v>1334</v>
      </c>
      <c r="AA23" s="43">
        <v>1205</v>
      </c>
      <c r="AB23" s="43">
        <v>2192</v>
      </c>
      <c r="AC23" s="98">
        <v>2158</v>
      </c>
      <c r="AD23" s="98">
        <v>1940</v>
      </c>
      <c r="AE23" s="168"/>
    </row>
    <row r="24" spans="1:43" s="4" customFormat="1" ht="7.5" customHeight="1" thickTop="1" thickBot="1">
      <c r="A24" s="167"/>
      <c r="B24" s="167"/>
      <c r="C24" s="167"/>
      <c r="D24" s="167"/>
      <c r="E24" s="167"/>
      <c r="F24" s="167"/>
      <c r="G24" s="167"/>
      <c r="H24" s="167"/>
      <c r="I24" s="167"/>
      <c r="J24" s="167"/>
      <c r="K24" s="167"/>
      <c r="L24" s="167"/>
      <c r="M24" s="167"/>
      <c r="N24" s="167"/>
      <c r="O24" s="167"/>
      <c r="P24" s="167"/>
      <c r="Q24" s="167"/>
      <c r="R24" s="167"/>
      <c r="S24" s="167"/>
      <c r="T24" s="167"/>
      <c r="U24" s="167"/>
      <c r="V24" s="167"/>
      <c r="W24" s="167"/>
      <c r="X24" s="167"/>
      <c r="Y24" s="167"/>
      <c r="Z24" s="167"/>
      <c r="AA24" s="167"/>
      <c r="AB24" s="167"/>
      <c r="AC24" s="167"/>
      <c r="AD24" s="167"/>
      <c r="AE24" s="167"/>
    </row>
    <row r="25" spans="1:43" ht="50.1" customHeight="1" thickTop="1" thickBot="1">
      <c r="A25" s="167">
        <f>'PANEL DE CONTROL DISTRITAL'!A24</f>
        <v>6</v>
      </c>
      <c r="B25" s="169" t="str">
        <f>'PANEL DE CONTROL DISTRITAL'!B24</f>
        <v>ENTREGA</v>
      </c>
      <c r="C25" s="166" t="str">
        <f>'PANEL DE CONTROL DISTRITAL'!C24</f>
        <v>Operador de Equipo Tecnológico</v>
      </c>
      <c r="D25" s="170" t="str">
        <f>'PANEL DE CONTROL DISTRITAL'!D24</f>
        <v xml:space="preserve">Efectividad de entrega de CPV en MAC = </v>
      </c>
      <c r="E25" s="166" t="str">
        <f>'PANEL DE CONTROL DISTRITAL'!E24</f>
        <v>(Total de credenciales entregadas / Total de credenciales solicitadas) x 100</v>
      </c>
      <c r="F25" s="171" t="str">
        <f>'PANEL DE CONTROL DISTRITAL'!F24</f>
        <v>Semanal (remesa)</v>
      </c>
      <c r="G25" s="172">
        <f>'PANEL DE CONTROL DISTRITAL'!G24</f>
        <v>0.9</v>
      </c>
      <c r="H25" s="25" t="str">
        <f>'PANEL DE CONTROL DISTRITAL'!H24</f>
        <v xml:space="preserve">Total de credenciales entregadas </v>
      </c>
      <c r="I25" s="23">
        <v>176</v>
      </c>
      <c r="J25" s="23">
        <v>720</v>
      </c>
      <c r="K25" s="23">
        <v>526</v>
      </c>
      <c r="L25" s="23">
        <v>662</v>
      </c>
      <c r="M25" s="23">
        <v>606</v>
      </c>
      <c r="N25" s="23">
        <v>628</v>
      </c>
      <c r="O25" s="23">
        <v>666</v>
      </c>
      <c r="P25" s="23">
        <v>647</v>
      </c>
      <c r="Q25" s="23">
        <v>685</v>
      </c>
      <c r="R25" s="23">
        <v>514</v>
      </c>
      <c r="S25" s="23">
        <v>614</v>
      </c>
      <c r="T25" s="23">
        <v>663</v>
      </c>
      <c r="U25" s="23">
        <v>737</v>
      </c>
      <c r="V25" s="23">
        <v>780</v>
      </c>
      <c r="W25" s="23">
        <v>944</v>
      </c>
      <c r="X25" s="23">
        <v>936</v>
      </c>
      <c r="Y25" s="23">
        <v>1094</v>
      </c>
      <c r="Z25" s="23">
        <v>1003</v>
      </c>
      <c r="AA25" s="23">
        <v>915</v>
      </c>
      <c r="AB25" s="23">
        <v>1281</v>
      </c>
      <c r="AC25" s="75">
        <v>1747</v>
      </c>
      <c r="AD25" s="64">
        <v>218</v>
      </c>
      <c r="AE25" s="168">
        <f>IFERROR(SUM(I25:AD25)/SUM(I26:AD26),0)</f>
        <v>1</v>
      </c>
    </row>
    <row r="26" spans="1:43" ht="50.1" customHeight="1" thickTop="1" thickBot="1">
      <c r="A26" s="167"/>
      <c r="B26" s="169"/>
      <c r="C26" s="166"/>
      <c r="D26" s="170"/>
      <c r="E26" s="166"/>
      <c r="F26" s="171"/>
      <c r="G26" s="172"/>
      <c r="H26" s="25" t="str">
        <f>'PANEL DE CONTROL DISTRITAL'!H25</f>
        <v xml:space="preserve"> Total de credenciales solicitadas</v>
      </c>
      <c r="I26" s="43">
        <v>176</v>
      </c>
      <c r="J26" s="43">
        <v>720</v>
      </c>
      <c r="K26" s="43">
        <v>526</v>
      </c>
      <c r="L26" s="43">
        <v>662</v>
      </c>
      <c r="M26" s="43">
        <v>606</v>
      </c>
      <c r="N26" s="43">
        <v>628</v>
      </c>
      <c r="O26" s="43">
        <v>666</v>
      </c>
      <c r="P26" s="43">
        <v>647</v>
      </c>
      <c r="Q26" s="43">
        <v>685</v>
      </c>
      <c r="R26" s="43">
        <v>514</v>
      </c>
      <c r="S26" s="43">
        <v>614</v>
      </c>
      <c r="T26" s="43">
        <v>663</v>
      </c>
      <c r="U26" s="43">
        <v>737</v>
      </c>
      <c r="V26" s="43">
        <v>780</v>
      </c>
      <c r="W26" s="43">
        <v>944</v>
      </c>
      <c r="X26" s="43">
        <v>936</v>
      </c>
      <c r="Y26" s="43">
        <v>1094</v>
      </c>
      <c r="Z26" s="43">
        <v>1003</v>
      </c>
      <c r="AA26" s="43">
        <v>915</v>
      </c>
      <c r="AB26" s="43">
        <v>1281</v>
      </c>
      <c r="AC26" s="98">
        <v>1747</v>
      </c>
      <c r="AD26" s="68">
        <v>218</v>
      </c>
      <c r="AE26" s="168"/>
    </row>
    <row r="27" spans="1:43" ht="15.75" customHeight="1" thickTop="1">
      <c r="B27" s="1" t="s">
        <v>116</v>
      </c>
      <c r="H27" s="55"/>
      <c r="I27" s="56"/>
      <c r="J27" s="56"/>
      <c r="K27" s="56"/>
      <c r="L27" s="56"/>
      <c r="M27" s="56"/>
      <c r="N27" s="56"/>
      <c r="O27" s="56"/>
      <c r="P27" s="56"/>
      <c r="Q27" s="56"/>
      <c r="R27" s="56"/>
      <c r="S27" s="56"/>
      <c r="T27" s="56"/>
      <c r="U27" s="56"/>
      <c r="V27" s="56"/>
      <c r="W27" s="56"/>
      <c r="X27" s="56"/>
      <c r="Y27" s="56"/>
      <c r="Z27" s="56"/>
      <c r="AA27" s="56"/>
      <c r="AB27" s="56"/>
      <c r="AC27" s="56"/>
      <c r="AD27" s="56"/>
      <c r="AE27" s="12"/>
    </row>
    <row r="28" spans="1:43" ht="15.75" customHeight="1">
      <c r="H28" s="57"/>
    </row>
    <row r="29" spans="1:43" ht="15.75" customHeight="1">
      <c r="H29" s="57"/>
      <c r="I29" s="179" t="s">
        <v>117</v>
      </c>
      <c r="J29" s="179"/>
      <c r="K29" s="179"/>
      <c r="L29" s="179"/>
    </row>
    <row r="30" spans="1:43" ht="15.75" customHeight="1">
      <c r="H30" s="57"/>
      <c r="I30" s="26"/>
      <c r="J30" s="27" t="s">
        <v>118</v>
      </c>
      <c r="K30" s="27"/>
      <c r="L30" s="27"/>
    </row>
    <row r="31" spans="1:43" ht="39" customHeight="1">
      <c r="H31" s="57"/>
      <c r="I31" s="28"/>
      <c r="J31" s="27" t="s">
        <v>119</v>
      </c>
      <c r="K31" s="27"/>
      <c r="L31" s="27"/>
    </row>
    <row r="32" spans="1:43" ht="30" customHeight="1">
      <c r="H32" s="57"/>
      <c r="I32" s="29"/>
      <c r="J32" s="27" t="s">
        <v>120</v>
      </c>
      <c r="K32" s="27"/>
      <c r="L32" s="27"/>
    </row>
    <row r="33" spans="2:13" ht="30" customHeight="1">
      <c r="H33" s="57"/>
      <c r="I33" s="27"/>
      <c r="J33" s="27"/>
      <c r="K33" s="27"/>
      <c r="L33" s="27"/>
    </row>
    <row r="34" spans="2:13" ht="30" customHeight="1">
      <c r="B34" s="180" t="s">
        <v>121</v>
      </c>
      <c r="C34" s="180"/>
      <c r="D34" s="180"/>
      <c r="E34" s="180"/>
      <c r="F34" s="180"/>
      <c r="G34" s="180"/>
      <c r="H34" s="180"/>
      <c r="I34" s="180"/>
      <c r="J34" s="180"/>
      <c r="K34" s="180"/>
      <c r="L34" s="180"/>
      <c r="M34" s="181"/>
    </row>
    <row r="35" spans="2:13" ht="30" customHeight="1">
      <c r="B35" s="182" t="s">
        <v>122</v>
      </c>
      <c r="C35" s="182"/>
      <c r="D35" s="182"/>
      <c r="E35" s="182"/>
      <c r="F35" s="182"/>
      <c r="G35" s="183"/>
      <c r="H35" s="184" t="s">
        <v>123</v>
      </c>
      <c r="I35" s="182"/>
      <c r="J35" s="182"/>
      <c r="K35" s="182"/>
      <c r="L35" s="182"/>
      <c r="M35" s="183"/>
    </row>
    <row r="36" spans="2:13" ht="30" customHeight="1">
      <c r="B36" s="173"/>
      <c r="C36" s="174"/>
      <c r="D36" s="174"/>
      <c r="E36" s="174"/>
      <c r="F36" s="174"/>
      <c r="G36" s="175"/>
      <c r="H36" s="173"/>
      <c r="I36" s="174"/>
      <c r="J36" s="174"/>
      <c r="K36" s="174"/>
      <c r="L36" s="174"/>
      <c r="M36" s="175"/>
    </row>
    <row r="37" spans="2:13" ht="30" customHeight="1">
      <c r="B37" s="176"/>
      <c r="C37" s="177"/>
      <c r="D37" s="177"/>
      <c r="E37" s="177"/>
      <c r="F37" s="177"/>
      <c r="G37" s="178"/>
      <c r="H37" s="176"/>
      <c r="I37" s="177"/>
      <c r="J37" s="177"/>
      <c r="K37" s="177"/>
      <c r="L37" s="177"/>
      <c r="M37" s="178"/>
    </row>
    <row r="38" spans="2:13" ht="35.1" customHeight="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1">
    <mergeCell ref="AE10:AE11"/>
    <mergeCell ref="F10:F11"/>
    <mergeCell ref="AE6:AE9"/>
    <mergeCell ref="B7:D7"/>
    <mergeCell ref="A1:AE1"/>
    <mergeCell ref="F2:G2"/>
    <mergeCell ref="X2:AE2"/>
    <mergeCell ref="A4:AE4"/>
    <mergeCell ref="A5:AE5"/>
    <mergeCell ref="E7:H7"/>
    <mergeCell ref="I7:X7"/>
    <mergeCell ref="B8:X8"/>
    <mergeCell ref="A6:A9"/>
    <mergeCell ref="B6:H6"/>
    <mergeCell ref="I6:X6"/>
    <mergeCell ref="G10:G11"/>
    <mergeCell ref="A12:AE12"/>
    <mergeCell ref="A13:A14"/>
    <mergeCell ref="B13:B14"/>
    <mergeCell ref="C13:C14"/>
    <mergeCell ref="D13:D14"/>
    <mergeCell ref="E13:E14"/>
    <mergeCell ref="F13:F14"/>
    <mergeCell ref="G13:G14"/>
    <mergeCell ref="AE13:AE14"/>
    <mergeCell ref="A10:A11"/>
    <mergeCell ref="B10:B11"/>
    <mergeCell ref="C10:C11"/>
    <mergeCell ref="D10:D11"/>
    <mergeCell ref="E10:E11"/>
    <mergeCell ref="A15:AE15"/>
    <mergeCell ref="A16:A17"/>
    <mergeCell ref="B16:B17"/>
    <mergeCell ref="C16:C17"/>
    <mergeCell ref="D16:D17"/>
    <mergeCell ref="E16:E17"/>
    <mergeCell ref="F16:F17"/>
    <mergeCell ref="G16:G17"/>
    <mergeCell ref="AE16:AE17"/>
    <mergeCell ref="E22:E23"/>
    <mergeCell ref="F22:F23"/>
    <mergeCell ref="A18:AE18"/>
    <mergeCell ref="A19:A20"/>
    <mergeCell ref="B19:B20"/>
    <mergeCell ref="C19:C20"/>
    <mergeCell ref="D19:D20"/>
    <mergeCell ref="E19:E20"/>
    <mergeCell ref="F19:F20"/>
    <mergeCell ref="G19:G20"/>
    <mergeCell ref="AE19:AE20"/>
    <mergeCell ref="B36:G37"/>
    <mergeCell ref="H36:M37"/>
    <mergeCell ref="G22:G23"/>
    <mergeCell ref="AE22:AE23"/>
    <mergeCell ref="A24:AE24"/>
    <mergeCell ref="A25:A26"/>
    <mergeCell ref="B25:B26"/>
    <mergeCell ref="C25:C26"/>
    <mergeCell ref="D25:D26"/>
    <mergeCell ref="E25:E26"/>
    <mergeCell ref="F25:F26"/>
    <mergeCell ref="G25:G26"/>
    <mergeCell ref="A22:A23"/>
    <mergeCell ref="B22:B23"/>
    <mergeCell ref="C22:C23"/>
    <mergeCell ref="D22:D23"/>
    <mergeCell ref="AE25:AE26"/>
    <mergeCell ref="I29:L29"/>
    <mergeCell ref="B34:M34"/>
    <mergeCell ref="B35:G35"/>
    <mergeCell ref="H35:M35"/>
  </mergeCells>
  <conditionalFormatting sqref="I21:AD21">
    <cfRule type="colorScale" priority="18">
      <colorScale>
        <cfvo type="min"/>
        <cfvo type="percentile" val="50"/>
        <cfvo type="max"/>
        <color rgb="FFE98BD7"/>
        <color rgb="FFD5007F"/>
        <color rgb="FF950054"/>
      </colorScale>
    </cfRule>
  </conditionalFormatting>
  <conditionalFormatting sqref="AE10">
    <cfRule type="cellIs" dxfId="697" priority="15" operator="greaterThan">
      <formula>95%</formula>
    </cfRule>
    <cfRule type="cellIs" dxfId="696" priority="16" operator="greaterThanOrEqual">
      <formula>90%</formula>
    </cfRule>
    <cfRule type="cellIs" dxfId="695" priority="17" operator="lessThan">
      <formula>89.99%</formula>
    </cfRule>
  </conditionalFormatting>
  <conditionalFormatting sqref="AE13">
    <cfRule type="cellIs" dxfId="694" priority="12" operator="greaterThan">
      <formula>95%</formula>
    </cfRule>
    <cfRule type="cellIs" dxfId="693" priority="13" operator="greaterThanOrEqual">
      <formula>90%</formula>
    </cfRule>
    <cfRule type="cellIs" dxfId="692" priority="14" operator="lessThan">
      <formula>89.99%</formula>
    </cfRule>
  </conditionalFormatting>
  <conditionalFormatting sqref="AE16">
    <cfRule type="cellIs" dxfId="691" priority="9" operator="greaterThan">
      <formula>95%</formula>
    </cfRule>
    <cfRule type="cellIs" dxfId="690" priority="10" operator="greaterThanOrEqual">
      <formula>90%</formula>
    </cfRule>
    <cfRule type="cellIs" dxfId="689" priority="11" operator="lessThan">
      <formula>89.99%</formula>
    </cfRule>
  </conditionalFormatting>
  <conditionalFormatting sqref="AE19">
    <cfRule type="cellIs" dxfId="688" priority="6" operator="greaterThan">
      <formula>95%</formula>
    </cfRule>
    <cfRule type="cellIs" dxfId="687" priority="7" operator="greaterThanOrEqual">
      <formula>90%</formula>
    </cfRule>
    <cfRule type="cellIs" dxfId="686" priority="8" operator="lessThan">
      <formula>89.99%</formula>
    </cfRule>
  </conditionalFormatting>
  <conditionalFormatting sqref="AE22">
    <cfRule type="cellIs" dxfId="685" priority="1" operator="greaterThanOrEqual">
      <formula>100%</formula>
    </cfRule>
    <cfRule type="cellIs" dxfId="684" priority="2" operator="lessThan">
      <formula>99.99%</formula>
    </cfRule>
  </conditionalFormatting>
  <conditionalFormatting sqref="AE25">
    <cfRule type="cellIs" dxfId="683" priority="3" operator="greaterThan">
      <formula>95%</formula>
    </cfRule>
    <cfRule type="cellIs" dxfId="682" priority="4" operator="greaterThanOrEqual">
      <formula>90%</formula>
    </cfRule>
    <cfRule type="cellIs" dxfId="681" priority="5" operator="lessThan">
      <formula>89.99%</formula>
    </cfRule>
  </conditionalFormatting>
  <dataValidations count="1">
    <dataValidation showDropDown="1" showInputMessage="1" showErrorMessage="1" sqref="C21 G19:G23 G10:G11 G16:G17 G13:G14 G25:G26" xr:uid="{8A91C8EF-5C7B-4C73-8A2F-552E9B4CCFA3}"/>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171439-9BB8-47CE-8C8D-D7F60C3BD08A}">
  <sheetPr>
    <tabColor rgb="FF950054"/>
  </sheetPr>
  <dimension ref="A1:AQ48"/>
  <sheetViews>
    <sheetView showGridLines="0" topLeftCell="U17" zoomScale="85" zoomScaleNormal="85" workbookViewId="0">
      <selection activeCell="AE25" sqref="AE25:AE26"/>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0" width="10.7109375" style="1" customWidth="1"/>
    <col min="31" max="31" width="22.7109375" style="1" customWidth="1"/>
    <col min="32" max="16384" width="11.42578125" style="1"/>
  </cols>
  <sheetData>
    <row r="1" spans="1:43" ht="40.5" customHeight="1">
      <c r="A1" s="148" t="str">
        <f>'PANEL DE CONTROL DISTRITAL'!A1:Q1</f>
        <v>INSTITUTO NACIONAL ELECTORAL
SISTEMA DE GESTIÓN DE LA CALIDAD
ESTADO DE MÉXICO</v>
      </c>
      <c r="B1" s="148"/>
      <c r="C1" s="148"/>
      <c r="D1" s="148"/>
      <c r="E1" s="148"/>
      <c r="F1" s="148"/>
      <c r="G1" s="148"/>
      <c r="H1" s="148"/>
      <c r="I1" s="148"/>
      <c r="J1" s="148"/>
      <c r="K1" s="148"/>
      <c r="L1" s="148"/>
      <c r="M1" s="148"/>
      <c r="N1" s="148"/>
      <c r="O1" s="148"/>
      <c r="P1" s="148"/>
      <c r="Q1" s="148"/>
      <c r="R1" s="148"/>
      <c r="S1" s="148"/>
      <c r="T1" s="148"/>
      <c r="U1" s="148"/>
      <c r="V1" s="148"/>
      <c r="W1" s="148"/>
      <c r="X1" s="148"/>
      <c r="Y1" s="148"/>
      <c r="Z1" s="148"/>
      <c r="AA1" s="148"/>
      <c r="AB1" s="148"/>
      <c r="AC1" s="148"/>
      <c r="AD1" s="148"/>
      <c r="AE1" s="148"/>
    </row>
    <row r="2" spans="1:43" ht="33.75" customHeight="1">
      <c r="A2" s="11"/>
      <c r="B2" s="11"/>
      <c r="C2" s="11"/>
      <c r="D2" s="9" t="s">
        <v>89</v>
      </c>
      <c r="E2" s="9">
        <v>20</v>
      </c>
      <c r="F2" s="149" t="s">
        <v>90</v>
      </c>
      <c r="G2" s="149"/>
      <c r="H2" s="20">
        <v>152052</v>
      </c>
      <c r="I2" s="19"/>
      <c r="J2" s="19"/>
      <c r="K2" s="19"/>
      <c r="L2" s="19"/>
      <c r="M2" s="19"/>
      <c r="N2" s="19"/>
      <c r="O2" s="19"/>
      <c r="P2" s="19"/>
      <c r="Q2" s="19"/>
      <c r="R2" s="19"/>
      <c r="S2" s="19"/>
      <c r="T2" s="19"/>
      <c r="U2" s="19"/>
      <c r="V2" s="19"/>
      <c r="W2" s="58"/>
      <c r="X2" s="150" t="str">
        <f>'PANEL DE CONTROL DISTRITAL'!M2</f>
        <v>Fecha de corte: 22/01/2024</v>
      </c>
      <c r="Y2" s="150"/>
      <c r="Z2" s="150"/>
      <c r="AA2" s="150"/>
      <c r="AB2" s="150"/>
      <c r="AC2" s="150"/>
      <c r="AD2" s="150"/>
      <c r="AE2" s="150"/>
      <c r="AF2" s="15"/>
    </row>
    <row r="3" spans="1:43" ht="11.25" customHeight="1">
      <c r="A3" s="11"/>
      <c r="B3" s="6"/>
      <c r="C3" s="6"/>
      <c r="D3" s="6"/>
      <c r="E3" s="6"/>
      <c r="F3" s="6"/>
      <c r="G3" s="6"/>
      <c r="H3" s="6"/>
      <c r="I3" s="6"/>
      <c r="J3" s="6"/>
      <c r="K3" s="6"/>
      <c r="L3" s="6"/>
      <c r="M3" s="6"/>
      <c r="N3" s="6"/>
      <c r="O3" s="6"/>
      <c r="P3" s="6"/>
      <c r="Q3" s="6"/>
      <c r="R3" s="6"/>
      <c r="S3" s="6"/>
      <c r="T3" s="6"/>
      <c r="U3" s="6"/>
      <c r="V3" s="6"/>
      <c r="W3" s="6"/>
      <c r="X3" s="6"/>
      <c r="Y3" s="6"/>
      <c r="Z3" s="6"/>
      <c r="AA3" s="6"/>
      <c r="AB3" s="6"/>
      <c r="AC3" s="6"/>
      <c r="AD3" s="6"/>
    </row>
    <row r="4" spans="1:43" ht="30" customHeight="1">
      <c r="A4" s="154" t="s">
        <v>91</v>
      </c>
      <c r="B4" s="155"/>
      <c r="C4" s="155"/>
      <c r="D4" s="155"/>
      <c r="E4" s="155"/>
      <c r="F4" s="155"/>
      <c r="G4" s="155"/>
      <c r="H4" s="155"/>
      <c r="I4" s="155"/>
      <c r="J4" s="155"/>
      <c r="K4" s="155"/>
      <c r="L4" s="155"/>
      <c r="M4" s="155"/>
      <c r="N4" s="155"/>
      <c r="O4" s="155"/>
      <c r="P4" s="155"/>
      <c r="Q4" s="155"/>
      <c r="R4" s="155"/>
      <c r="S4" s="155"/>
      <c r="T4" s="155"/>
      <c r="U4" s="155"/>
      <c r="V4" s="155"/>
      <c r="W4" s="155"/>
      <c r="X4" s="155"/>
      <c r="Y4" s="155"/>
      <c r="Z4" s="155"/>
      <c r="AA4" s="155"/>
      <c r="AB4" s="155"/>
      <c r="AC4" s="155"/>
      <c r="AD4" s="155"/>
      <c r="AE4" s="156"/>
      <c r="AG4" s="18"/>
    </row>
    <row r="5" spans="1:43" ht="5.25" customHeight="1">
      <c r="A5" s="157"/>
      <c r="B5" s="158"/>
      <c r="C5" s="158"/>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9"/>
    </row>
    <row r="6" spans="1:43" ht="18" customHeight="1">
      <c r="A6" s="151" t="str">
        <f>'PANEL DE CONTROL DISTRITAL'!A6</f>
        <v>Número</v>
      </c>
      <c r="B6" s="152" t="str">
        <f>'PANEL DE CONTROL DISTRITAL'!B6</f>
        <v xml:space="preserve">PROCESOS SUSTANTIVOS E INDICADORES </v>
      </c>
      <c r="C6" s="152"/>
      <c r="D6" s="152"/>
      <c r="E6" s="152"/>
      <c r="F6" s="152"/>
      <c r="G6" s="152"/>
      <c r="H6" s="152"/>
      <c r="I6" s="160" t="s">
        <v>92</v>
      </c>
      <c r="J6" s="161"/>
      <c r="K6" s="161"/>
      <c r="L6" s="161"/>
      <c r="M6" s="161"/>
      <c r="N6" s="161"/>
      <c r="O6" s="161"/>
      <c r="P6" s="161"/>
      <c r="Q6" s="161"/>
      <c r="R6" s="161"/>
      <c r="S6" s="161"/>
      <c r="T6" s="161"/>
      <c r="U6" s="161"/>
      <c r="V6" s="161"/>
      <c r="W6" s="161"/>
      <c r="X6" s="161"/>
      <c r="Y6" s="85"/>
      <c r="Z6" s="85"/>
      <c r="AA6" s="85"/>
      <c r="AB6" s="85"/>
      <c r="AC6" s="85"/>
      <c r="AD6" s="85"/>
      <c r="AE6" s="153" t="s">
        <v>93</v>
      </c>
    </row>
    <row r="7" spans="1:43" ht="17.25" customHeight="1">
      <c r="A7" s="151"/>
      <c r="B7" s="152" t="str">
        <f>'PANEL DE CONTROL DISTRITAL'!B7</f>
        <v>DESCRIPCIÓN</v>
      </c>
      <c r="C7" s="152"/>
      <c r="D7" s="152"/>
      <c r="E7" s="152" t="str">
        <f>'PANEL DE CONTROL DISTRITAL'!E7</f>
        <v>MEDICIÓN</v>
      </c>
      <c r="F7" s="152"/>
      <c r="G7" s="152"/>
      <c r="H7" s="152"/>
      <c r="I7" s="162" t="str">
        <f>'PANEL DE CONTROL DISTRITAL'!A5</f>
        <v>CAMPAÑA ANUAL INTENSA 2023</v>
      </c>
      <c r="J7" s="163"/>
      <c r="K7" s="163"/>
      <c r="L7" s="163"/>
      <c r="M7" s="163"/>
      <c r="N7" s="163"/>
      <c r="O7" s="163"/>
      <c r="P7" s="163"/>
      <c r="Q7" s="163"/>
      <c r="R7" s="163"/>
      <c r="S7" s="163"/>
      <c r="T7" s="163"/>
      <c r="U7" s="163"/>
      <c r="V7" s="163"/>
      <c r="W7" s="163"/>
      <c r="X7" s="163"/>
      <c r="Y7" s="86"/>
      <c r="Z7" s="86"/>
      <c r="AA7" s="86"/>
      <c r="AB7" s="86"/>
      <c r="AC7" s="86"/>
      <c r="AD7" s="86"/>
      <c r="AE7" s="153"/>
    </row>
    <row r="8" spans="1:43" ht="5.25" customHeight="1">
      <c r="A8" s="151"/>
      <c r="B8" s="164"/>
      <c r="C8" s="165"/>
      <c r="D8" s="165"/>
      <c r="E8" s="165"/>
      <c r="F8" s="165"/>
      <c r="G8" s="165"/>
      <c r="H8" s="165"/>
      <c r="I8" s="165"/>
      <c r="J8" s="165"/>
      <c r="K8" s="165"/>
      <c r="L8" s="165"/>
      <c r="M8" s="165"/>
      <c r="N8" s="165"/>
      <c r="O8" s="165"/>
      <c r="P8" s="165"/>
      <c r="Q8" s="165"/>
      <c r="R8" s="165"/>
      <c r="S8" s="165"/>
      <c r="T8" s="165"/>
      <c r="U8" s="165"/>
      <c r="V8" s="165"/>
      <c r="W8" s="165"/>
      <c r="X8" s="165"/>
      <c r="Y8" s="87"/>
      <c r="Z8" s="87"/>
      <c r="AA8" s="87"/>
      <c r="AB8" s="87"/>
      <c r="AC8" s="87"/>
      <c r="AD8" s="87"/>
      <c r="AE8" s="153"/>
    </row>
    <row r="9" spans="1:43" s="2" customFormat="1" ht="29.25" customHeight="1" thickTop="1" thickBot="1">
      <c r="A9" s="151"/>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42" t="str">
        <f>'PANEL DE CONTROL DISTRITAL'!H8</f>
        <v>Nominativo</v>
      </c>
      <c r="I9" s="31" t="str">
        <f>'150151'!I9</f>
        <v>2023-37</v>
      </c>
      <c r="J9" s="31" t="str">
        <f>'150151'!J9</f>
        <v>2023-38</v>
      </c>
      <c r="K9" s="31" t="str">
        <f>'150151'!K9</f>
        <v>2023-39</v>
      </c>
      <c r="L9" s="31" t="str">
        <f>'150151'!L9</f>
        <v>2023-40</v>
      </c>
      <c r="M9" s="31" t="str">
        <f>'150151'!M9</f>
        <v>2023-41</v>
      </c>
      <c r="N9" s="31" t="str">
        <f>'150151'!N9</f>
        <v>2023-42</v>
      </c>
      <c r="O9" s="31" t="str">
        <f>'150151'!O9</f>
        <v>2023-43</v>
      </c>
      <c r="P9" s="31" t="str">
        <f>'150151'!P9</f>
        <v>2023-44</v>
      </c>
      <c r="Q9" s="31" t="str">
        <f>'150151'!Q9</f>
        <v>2023-45</v>
      </c>
      <c r="R9" s="31" t="str">
        <f>'150151'!R9</f>
        <v>2023-46</v>
      </c>
      <c r="S9" s="31" t="str">
        <f>'150151'!S9</f>
        <v>2023-47</v>
      </c>
      <c r="T9" s="31" t="str">
        <f>'150151'!T9</f>
        <v>2023-48</v>
      </c>
      <c r="U9" s="31" t="str">
        <f>'150151'!U9</f>
        <v>2023-49</v>
      </c>
      <c r="V9" s="31" t="str">
        <f>'150151'!V9</f>
        <v>2023-50</v>
      </c>
      <c r="W9" s="31" t="str">
        <f>'150151'!W9</f>
        <v>2023-51</v>
      </c>
      <c r="X9" s="31" t="str">
        <f>'150151'!X9</f>
        <v>2023-52</v>
      </c>
      <c r="Y9" s="31" t="s">
        <v>110</v>
      </c>
      <c r="Z9" s="31" t="s">
        <v>111</v>
      </c>
      <c r="AA9" s="31" t="s">
        <v>112</v>
      </c>
      <c r="AB9" s="31" t="s">
        <v>113</v>
      </c>
      <c r="AC9" s="31" t="s">
        <v>114</v>
      </c>
      <c r="AD9" s="31" t="s">
        <v>115</v>
      </c>
      <c r="AE9" s="153"/>
    </row>
    <row r="10" spans="1:43" s="2" customFormat="1" ht="50.1" customHeight="1" thickTop="1" thickBot="1">
      <c r="A10" s="167">
        <f>'PANEL DE CONTROL DISTRITAL'!A9</f>
        <v>1</v>
      </c>
      <c r="B10" s="169" t="str">
        <f>'PANEL DE CONTROL DISTRITAL'!B9</f>
        <v>ENTREVISTA</v>
      </c>
      <c r="C10" s="166" t="str">
        <f>'PANEL DE CONTROL DISTRITAL'!C9</f>
        <v xml:space="preserve"> Auxiliar de Atención Ciudadana</v>
      </c>
      <c r="D10" s="170" t="str">
        <f>'PANEL DE CONTROL DISTRITAL'!D9</f>
        <v>Efectividad de la entrevista =</v>
      </c>
      <c r="E10" s="166" t="str">
        <f>'PANEL DE CONTROL DISTRITAL'!E9</f>
        <v>(Número de trámites aplicados / (Número de fichas requisitadas - Notificaciones de improcedencia de trámite)) x 100</v>
      </c>
      <c r="F10" s="171" t="str">
        <f>'PANEL DE CONTROL DISTRITAL'!F9</f>
        <v>Semanal (remesa)</v>
      </c>
      <c r="G10" s="172">
        <f>'PANEL DE CONTROL DISTRITAL'!G9</f>
        <v>0.9</v>
      </c>
      <c r="H10" s="25" t="str">
        <f>'PANEL DE CONTROL DISTRITAL'!H9</f>
        <v>Número de trámites aplicados</v>
      </c>
      <c r="I10" s="23">
        <v>130</v>
      </c>
      <c r="J10" s="23">
        <v>1209</v>
      </c>
      <c r="K10" s="23">
        <v>1136</v>
      </c>
      <c r="L10" s="23">
        <v>1348</v>
      </c>
      <c r="M10" s="23">
        <v>1470</v>
      </c>
      <c r="N10" s="23">
        <v>1394</v>
      </c>
      <c r="O10" s="23">
        <v>1461</v>
      </c>
      <c r="P10" s="23">
        <v>1487</v>
      </c>
      <c r="Q10" s="23">
        <v>1419</v>
      </c>
      <c r="R10" s="23">
        <v>942</v>
      </c>
      <c r="S10" s="23">
        <v>1688</v>
      </c>
      <c r="T10" s="23">
        <v>1526</v>
      </c>
      <c r="U10" s="23">
        <v>1551</v>
      </c>
      <c r="V10" s="23">
        <v>2221</v>
      </c>
      <c r="W10" s="23">
        <v>1973</v>
      </c>
      <c r="X10" s="23">
        <v>1800</v>
      </c>
      <c r="Y10" s="23">
        <v>1873</v>
      </c>
      <c r="Z10" s="23">
        <v>1654</v>
      </c>
      <c r="AA10" s="75">
        <v>2137</v>
      </c>
      <c r="AB10" s="75">
        <v>3671</v>
      </c>
      <c r="AC10" s="75">
        <v>4421</v>
      </c>
      <c r="AD10" s="75">
        <v>1063</v>
      </c>
      <c r="AE10" s="168">
        <f>IFERROR(SUM(I10:AD10)/SUM(I11:AD11),0)</f>
        <v>0.99064040707637957</v>
      </c>
    </row>
    <row r="11" spans="1:43" s="2" customFormat="1" ht="50.1" customHeight="1" thickTop="1" thickBot="1">
      <c r="A11" s="167"/>
      <c r="B11" s="169"/>
      <c r="C11" s="166"/>
      <c r="D11" s="170"/>
      <c r="E11" s="166"/>
      <c r="F11" s="171"/>
      <c r="G11" s="172"/>
      <c r="H11" s="25" t="str">
        <f>'PANEL DE CONTROL DISTRITAL'!H10</f>
        <v>Número de fichas requisitadas - Notificaciones de improcedencia de trámite</v>
      </c>
      <c r="I11" s="43">
        <v>136</v>
      </c>
      <c r="J11" s="43">
        <v>1248</v>
      </c>
      <c r="K11" s="43">
        <v>1161</v>
      </c>
      <c r="L11" s="43">
        <v>1368</v>
      </c>
      <c r="M11" s="43">
        <v>1537</v>
      </c>
      <c r="N11" s="43">
        <v>1432</v>
      </c>
      <c r="O11" s="43">
        <v>1503</v>
      </c>
      <c r="P11" s="43">
        <v>1519</v>
      </c>
      <c r="Q11" s="43">
        <v>1443</v>
      </c>
      <c r="R11" s="43">
        <v>932</v>
      </c>
      <c r="S11" s="43">
        <v>1644</v>
      </c>
      <c r="T11" s="43">
        <v>1465</v>
      </c>
      <c r="U11" s="43">
        <v>1573</v>
      </c>
      <c r="V11" s="43">
        <v>2191</v>
      </c>
      <c r="W11" s="43">
        <v>2002</v>
      </c>
      <c r="X11" s="43">
        <v>1823</v>
      </c>
      <c r="Y11" s="43">
        <v>1898</v>
      </c>
      <c r="Z11" s="43">
        <v>1665</v>
      </c>
      <c r="AA11" s="98">
        <v>2168</v>
      </c>
      <c r="AB11" s="98">
        <v>3719</v>
      </c>
      <c r="AC11" s="98">
        <v>4441</v>
      </c>
      <c r="AD11" s="98">
        <v>1061</v>
      </c>
      <c r="AE11" s="168"/>
    </row>
    <row r="12" spans="1:43" s="45" customFormat="1" ht="8.1" customHeight="1" thickTop="1" thickBot="1">
      <c r="A12" s="167"/>
      <c r="B12" s="167"/>
      <c r="C12" s="167"/>
      <c r="D12" s="167"/>
      <c r="E12" s="167"/>
      <c r="F12" s="167"/>
      <c r="G12" s="167"/>
      <c r="H12" s="167"/>
      <c r="I12" s="167"/>
      <c r="J12" s="167"/>
      <c r="K12" s="167"/>
      <c r="L12" s="167"/>
      <c r="M12" s="167"/>
      <c r="N12" s="167"/>
      <c r="O12" s="167"/>
      <c r="P12" s="167"/>
      <c r="Q12" s="167"/>
      <c r="R12" s="167"/>
      <c r="S12" s="167"/>
      <c r="T12" s="167"/>
      <c r="U12" s="167"/>
      <c r="V12" s="167"/>
      <c r="W12" s="167"/>
      <c r="X12" s="167"/>
      <c r="Y12" s="167"/>
      <c r="Z12" s="167"/>
      <c r="AA12" s="167"/>
      <c r="AB12" s="167"/>
      <c r="AC12" s="167"/>
      <c r="AD12" s="167"/>
      <c r="AE12" s="167"/>
      <c r="AF12" s="44"/>
      <c r="AG12" s="44"/>
      <c r="AH12" s="44"/>
      <c r="AI12" s="44"/>
      <c r="AJ12" s="44"/>
      <c r="AK12" s="44"/>
      <c r="AL12" s="44"/>
      <c r="AM12" s="44"/>
      <c r="AN12" s="44"/>
      <c r="AO12" s="44"/>
      <c r="AP12" s="44"/>
      <c r="AQ12" s="44"/>
    </row>
    <row r="13" spans="1:43" s="3" customFormat="1" ht="50.1" customHeight="1" thickTop="1" thickBot="1">
      <c r="A13" s="167">
        <f>'PANEL DE CONTROL DISTRITAL'!A12</f>
        <v>2</v>
      </c>
      <c r="B13" s="169" t="str">
        <f>'PANEL DE CONTROL DISTRITAL'!B12</f>
        <v>TRÁMITE</v>
      </c>
      <c r="C13" s="166" t="str">
        <f>'PANEL DE CONTROL DISTRITAL'!C12</f>
        <v>Operador de Equipo Tecnológico</v>
      </c>
      <c r="D13" s="170" t="str">
        <f>'PANEL DE CONTROL DISTRITAL'!D12</f>
        <v>Trámites exitosos efectivos=</v>
      </c>
      <c r="E13" s="166" t="str">
        <f>'PANEL DE CONTROL DISTRITAL'!E12</f>
        <v>(Número de trámites exitosos / Número de trámites aplicados) x 100</v>
      </c>
      <c r="F13" s="171" t="str">
        <f>'PANEL DE CONTROL DISTRITAL'!F12</f>
        <v>Semanal (remesa)</v>
      </c>
      <c r="G13" s="172">
        <f>'PANEL DE CONTROL DISTRITAL'!G12</f>
        <v>0.9</v>
      </c>
      <c r="H13" s="25" t="str">
        <f>'PANEL DE CONTROL DISTRITAL'!H12</f>
        <v>Número de trámites exitosos</v>
      </c>
      <c r="I13" s="23">
        <v>129</v>
      </c>
      <c r="J13" s="23">
        <v>1200</v>
      </c>
      <c r="K13" s="23">
        <v>1129</v>
      </c>
      <c r="L13" s="23">
        <v>1335</v>
      </c>
      <c r="M13" s="23">
        <v>1460</v>
      </c>
      <c r="N13" s="23">
        <v>1383</v>
      </c>
      <c r="O13" s="23">
        <v>1451</v>
      </c>
      <c r="P13" s="23">
        <v>1481</v>
      </c>
      <c r="Q13" s="23">
        <v>1408</v>
      </c>
      <c r="R13" s="23">
        <v>937</v>
      </c>
      <c r="S13" s="23">
        <v>1682</v>
      </c>
      <c r="T13" s="23">
        <v>1516</v>
      </c>
      <c r="U13" s="23">
        <v>1541</v>
      </c>
      <c r="V13" s="23">
        <v>2204</v>
      </c>
      <c r="W13" s="23">
        <v>1964</v>
      </c>
      <c r="X13" s="23">
        <v>1789</v>
      </c>
      <c r="Y13" s="23">
        <v>1865</v>
      </c>
      <c r="Z13" s="23">
        <v>1650</v>
      </c>
      <c r="AA13" s="75">
        <v>2137</v>
      </c>
      <c r="AB13" s="75">
        <v>3656</v>
      </c>
      <c r="AC13" s="75">
        <v>4384</v>
      </c>
      <c r="AD13" s="75">
        <v>1055</v>
      </c>
      <c r="AE13" s="168">
        <f>IFERROR(SUM(I13:AD13)/SUM(I14:AD14),0)</f>
        <v>0.99419811571831584</v>
      </c>
    </row>
    <row r="14" spans="1:43" s="3" customFormat="1" ht="50.1" customHeight="1" thickTop="1" thickBot="1">
      <c r="A14" s="167"/>
      <c r="B14" s="169"/>
      <c r="C14" s="166"/>
      <c r="D14" s="170"/>
      <c r="E14" s="166"/>
      <c r="F14" s="171"/>
      <c r="G14" s="172"/>
      <c r="H14" s="25" t="str">
        <f>'PANEL DE CONTROL DISTRITAL'!H13</f>
        <v>Número de trámites aplicados</v>
      </c>
      <c r="I14" s="43">
        <v>130</v>
      </c>
      <c r="J14" s="43">
        <v>1209</v>
      </c>
      <c r="K14" s="43">
        <v>1136</v>
      </c>
      <c r="L14" s="43">
        <v>1348</v>
      </c>
      <c r="M14" s="43">
        <v>1470</v>
      </c>
      <c r="N14" s="43">
        <v>1394</v>
      </c>
      <c r="O14" s="43">
        <v>1461</v>
      </c>
      <c r="P14" s="43">
        <v>1487</v>
      </c>
      <c r="Q14" s="43">
        <v>1419</v>
      </c>
      <c r="R14" s="43">
        <v>942</v>
      </c>
      <c r="S14" s="43">
        <v>1688</v>
      </c>
      <c r="T14" s="43">
        <v>1526</v>
      </c>
      <c r="U14" s="43">
        <v>1551</v>
      </c>
      <c r="V14" s="43">
        <v>2221</v>
      </c>
      <c r="W14" s="43">
        <v>1973</v>
      </c>
      <c r="X14" s="43">
        <v>1800</v>
      </c>
      <c r="Y14" s="43">
        <v>1873</v>
      </c>
      <c r="Z14" s="43">
        <v>1654</v>
      </c>
      <c r="AA14" s="98">
        <v>2137</v>
      </c>
      <c r="AB14" s="98">
        <v>3671</v>
      </c>
      <c r="AC14" s="98">
        <v>4421</v>
      </c>
      <c r="AD14" s="98">
        <v>1063</v>
      </c>
      <c r="AE14" s="168"/>
    </row>
    <row r="15" spans="1:43" s="45" customFormat="1" ht="8.1" customHeight="1" thickTop="1" thickBot="1">
      <c r="A15" s="167"/>
      <c r="B15" s="167"/>
      <c r="C15" s="167"/>
      <c r="D15" s="167"/>
      <c r="E15" s="167"/>
      <c r="F15" s="167"/>
      <c r="G15" s="167"/>
      <c r="H15" s="167"/>
      <c r="I15" s="167"/>
      <c r="J15" s="167"/>
      <c r="K15" s="167"/>
      <c r="L15" s="167"/>
      <c r="M15" s="167"/>
      <c r="N15" s="167"/>
      <c r="O15" s="167"/>
      <c r="P15" s="167"/>
      <c r="Q15" s="167"/>
      <c r="R15" s="167"/>
      <c r="S15" s="167"/>
      <c r="T15" s="167"/>
      <c r="U15" s="167"/>
      <c r="V15" s="167"/>
      <c r="W15" s="167"/>
      <c r="X15" s="167"/>
      <c r="Y15" s="167"/>
      <c r="Z15" s="167"/>
      <c r="AA15" s="167"/>
      <c r="AB15" s="167"/>
      <c r="AC15" s="167"/>
      <c r="AD15" s="167"/>
      <c r="AE15" s="167"/>
      <c r="AF15" s="44"/>
      <c r="AG15" s="44"/>
      <c r="AH15" s="44"/>
      <c r="AI15" s="44"/>
      <c r="AJ15" s="44"/>
      <c r="AK15" s="44"/>
      <c r="AL15" s="44"/>
      <c r="AM15" s="44"/>
      <c r="AN15" s="44"/>
      <c r="AO15" s="44"/>
      <c r="AP15" s="44"/>
      <c r="AQ15" s="44"/>
    </row>
    <row r="16" spans="1:43" s="3" customFormat="1" ht="50.1" customHeight="1" thickTop="1" thickBot="1">
      <c r="A16" s="167">
        <f>'PANEL DE CONTROL DISTRITAL'!A15</f>
        <v>3</v>
      </c>
      <c r="B16" s="169" t="str">
        <f>'PANEL DE CONTROL DISTRITAL'!B15</f>
        <v>TRANSFERENCIA</v>
      </c>
      <c r="C16" s="166" t="str">
        <f>'PANEL DE CONTROL DISTRITAL'!C15</f>
        <v>Responsable de Módulo</v>
      </c>
      <c r="D16" s="170" t="str">
        <f>'PANEL DE CONTROL DISTRITAL'!D15</f>
        <v xml:space="preserve">Transacciones exitosas = </v>
      </c>
      <c r="E16" s="166" t="str">
        <f>'PANEL DE CONTROL DISTRITAL'!E15</f>
        <v>(Número de Archivos de Transacción aceptados /Total de Archivos de Transacción procesados) x100</v>
      </c>
      <c r="F16" s="171" t="str">
        <f>'PANEL DE CONTROL DISTRITAL'!F15</f>
        <v>Semanal (remesa)</v>
      </c>
      <c r="G16" s="172">
        <f>'PANEL DE CONTROL DISTRITAL'!G15</f>
        <v>0.9</v>
      </c>
      <c r="H16" s="25" t="str">
        <f>'PANEL DE CONTROL DISTRITAL'!H15</f>
        <v>Número de Archivos de Transacción aceptados</v>
      </c>
      <c r="I16" s="23">
        <v>130</v>
      </c>
      <c r="J16" s="23">
        <v>1209</v>
      </c>
      <c r="K16" s="23">
        <v>1136</v>
      </c>
      <c r="L16" s="23">
        <v>1348</v>
      </c>
      <c r="M16" s="23">
        <v>1470</v>
      </c>
      <c r="N16" s="23">
        <v>1394</v>
      </c>
      <c r="O16" s="23">
        <v>1461</v>
      </c>
      <c r="P16" s="23">
        <v>1487</v>
      </c>
      <c r="Q16" s="23">
        <v>1419</v>
      </c>
      <c r="R16" s="23">
        <v>942</v>
      </c>
      <c r="S16" s="23">
        <v>1688</v>
      </c>
      <c r="T16" s="23">
        <v>1526</v>
      </c>
      <c r="U16" s="23">
        <v>1551</v>
      </c>
      <c r="V16" s="23">
        <v>2221</v>
      </c>
      <c r="W16" s="23">
        <v>1964</v>
      </c>
      <c r="X16" s="23">
        <v>1789</v>
      </c>
      <c r="Y16" s="23">
        <v>1873</v>
      </c>
      <c r="Z16" s="23">
        <v>1654</v>
      </c>
      <c r="AA16" s="75">
        <v>2137</v>
      </c>
      <c r="AB16" s="75">
        <v>3671</v>
      </c>
      <c r="AC16" s="75">
        <v>4421</v>
      </c>
      <c r="AD16" s="75">
        <v>1063</v>
      </c>
      <c r="AE16" s="168">
        <f>IFERROR(SUM(I16:AD16)/SUM(I17:AD17),0)</f>
        <v>0.99965395160646309</v>
      </c>
    </row>
    <row r="17" spans="1:43" s="3" customFormat="1" ht="50.1" customHeight="1" thickTop="1" thickBot="1">
      <c r="A17" s="167"/>
      <c r="B17" s="169"/>
      <c r="C17" s="166"/>
      <c r="D17" s="170"/>
      <c r="E17" s="166"/>
      <c r="F17" s="171"/>
      <c r="G17" s="172"/>
      <c r="H17" s="25" t="str">
        <f>'PANEL DE CONTROL DISTRITAL'!H16</f>
        <v>Total de Archivos de Transacción procesados</v>
      </c>
      <c r="I17" s="43">
        <v>130</v>
      </c>
      <c r="J17" s="43">
        <v>1209</v>
      </c>
      <c r="K17" s="43">
        <v>1136</v>
      </c>
      <c r="L17" s="43">
        <v>1348</v>
      </c>
      <c r="M17" s="43">
        <v>1470</v>
      </c>
      <c r="N17" s="43">
        <v>1394</v>
      </c>
      <c r="O17" s="43">
        <v>1461</v>
      </c>
      <c r="P17" s="43">
        <v>1487</v>
      </c>
      <c r="Q17" s="43">
        <v>1419</v>
      </c>
      <c r="R17" s="43">
        <v>942</v>
      </c>
      <c r="S17" s="43">
        <v>1682</v>
      </c>
      <c r="T17" s="43">
        <v>1525</v>
      </c>
      <c r="U17" s="43">
        <v>1551</v>
      </c>
      <c r="V17" s="43">
        <v>2221</v>
      </c>
      <c r="W17" s="43">
        <v>1973</v>
      </c>
      <c r="X17" s="43">
        <v>1800</v>
      </c>
      <c r="Y17" s="43">
        <v>1873</v>
      </c>
      <c r="Z17" s="43">
        <v>1654</v>
      </c>
      <c r="AA17" s="98">
        <v>2137</v>
      </c>
      <c r="AB17" s="98">
        <v>3671</v>
      </c>
      <c r="AC17" s="98">
        <v>4421</v>
      </c>
      <c r="AD17" s="98">
        <v>1063</v>
      </c>
      <c r="AE17" s="168"/>
    </row>
    <row r="18" spans="1:43" s="45" customFormat="1" ht="8.1" customHeight="1" thickTop="1" thickBot="1">
      <c r="A18" s="167"/>
      <c r="B18" s="167"/>
      <c r="C18" s="167"/>
      <c r="D18" s="167"/>
      <c r="E18" s="167"/>
      <c r="F18" s="167"/>
      <c r="G18" s="167"/>
      <c r="H18" s="167"/>
      <c r="I18" s="167"/>
      <c r="J18" s="167"/>
      <c r="K18" s="167"/>
      <c r="L18" s="167"/>
      <c r="M18" s="167"/>
      <c r="N18" s="167"/>
      <c r="O18" s="167"/>
      <c r="P18" s="167"/>
      <c r="Q18" s="167"/>
      <c r="R18" s="167"/>
      <c r="S18" s="167"/>
      <c r="T18" s="167"/>
      <c r="U18" s="167"/>
      <c r="V18" s="167"/>
      <c r="W18" s="167"/>
      <c r="X18" s="167"/>
      <c r="Y18" s="167"/>
      <c r="Z18" s="167"/>
      <c r="AA18" s="167"/>
      <c r="AB18" s="167"/>
      <c r="AC18" s="167"/>
      <c r="AD18" s="167"/>
      <c r="AE18" s="167"/>
      <c r="AF18" s="44"/>
      <c r="AG18" s="44"/>
      <c r="AH18" s="44"/>
      <c r="AI18" s="44"/>
      <c r="AJ18" s="44"/>
      <c r="AK18" s="44"/>
      <c r="AL18" s="44"/>
      <c r="AM18" s="44"/>
      <c r="AN18" s="44"/>
      <c r="AO18" s="44"/>
      <c r="AP18" s="44"/>
      <c r="AQ18" s="44"/>
    </row>
    <row r="19" spans="1:43" s="3" customFormat="1" ht="50.1" customHeight="1" thickTop="1" thickBot="1">
      <c r="A19" s="167">
        <f>'PANEL DE CONTROL DISTRITAL'!A18</f>
        <v>4</v>
      </c>
      <c r="B19" s="169" t="str">
        <f>'PANEL DE CONTROL DISTRITAL'!B18</f>
        <v>CONCILIACIÓN</v>
      </c>
      <c r="C19" s="166" t="str">
        <f>'PANEL DE CONTROL DISTRITAL'!C18</f>
        <v>Responsable de Módulo</v>
      </c>
      <c r="D19" s="170" t="str">
        <f>'PANEL DE CONTROL DISTRITAL'!D18</f>
        <v xml:space="preserve">Credenciales disponibles para entrega = </v>
      </c>
      <c r="E19" s="166" t="str">
        <f>'PANEL DE CONTROL DISTRITAL'!E18</f>
        <v>((Credenciales recibidas - Credenciales inconsistentes) / Credenciales recibidas) x 100</v>
      </c>
      <c r="F19" s="171" t="str">
        <f>'PANEL DE CONTROL DISTRITAL'!F18</f>
        <v>Semanal (remesa)</v>
      </c>
      <c r="G19" s="172">
        <f>'PANEL DE CONTROL DISTRITAL'!G18</f>
        <v>0.9</v>
      </c>
      <c r="H19" s="25" t="str">
        <f>'PANEL DE CONTROL DISTRITAL'!H18</f>
        <v xml:space="preserve">Credenciales Recibidas - Credenciales inconsistentes </v>
      </c>
      <c r="I19" s="23">
        <v>247</v>
      </c>
      <c r="J19" s="23">
        <v>1163</v>
      </c>
      <c r="K19" s="23">
        <v>1254</v>
      </c>
      <c r="L19" s="23">
        <v>1141</v>
      </c>
      <c r="M19" s="23">
        <v>1453</v>
      </c>
      <c r="N19" s="23">
        <v>1398</v>
      </c>
      <c r="O19" s="23">
        <v>1408</v>
      </c>
      <c r="P19" s="23">
        <v>1480</v>
      </c>
      <c r="Q19" s="23">
        <v>1464</v>
      </c>
      <c r="R19" s="23">
        <v>1066</v>
      </c>
      <c r="S19" s="23">
        <v>1389</v>
      </c>
      <c r="T19" s="23">
        <v>1339</v>
      </c>
      <c r="U19" s="23">
        <v>1846</v>
      </c>
      <c r="V19" s="23">
        <v>1759</v>
      </c>
      <c r="W19" s="23">
        <v>2504</v>
      </c>
      <c r="X19" s="23">
        <v>1430</v>
      </c>
      <c r="Y19" s="23">
        <v>1672</v>
      </c>
      <c r="Z19" s="23">
        <v>927</v>
      </c>
      <c r="AA19" s="75">
        <v>1343</v>
      </c>
      <c r="AB19" s="75">
        <v>4045</v>
      </c>
      <c r="AC19" s="75">
        <v>2357</v>
      </c>
      <c r="AD19" s="64">
        <v>423</v>
      </c>
      <c r="AE19" s="168">
        <f>IFERROR(SUM(I19:AD19)/SUM(I20:AD20),0)</f>
        <v>1</v>
      </c>
    </row>
    <row r="20" spans="1:43" s="3" customFormat="1" ht="50.1" customHeight="1" thickTop="1" thickBot="1">
      <c r="A20" s="167"/>
      <c r="B20" s="169"/>
      <c r="C20" s="166"/>
      <c r="D20" s="170"/>
      <c r="E20" s="166"/>
      <c r="F20" s="171"/>
      <c r="G20" s="172"/>
      <c r="H20" s="25" t="str">
        <f>'PANEL DE CONTROL DISTRITAL'!H19</f>
        <v>Credenciales recibidas</v>
      </c>
      <c r="I20" s="43">
        <v>247</v>
      </c>
      <c r="J20" s="43">
        <v>1163</v>
      </c>
      <c r="K20" s="43">
        <v>1254</v>
      </c>
      <c r="L20" s="43">
        <v>1141</v>
      </c>
      <c r="M20" s="43">
        <v>1453</v>
      </c>
      <c r="N20" s="43">
        <v>1398</v>
      </c>
      <c r="O20" s="43">
        <v>1408</v>
      </c>
      <c r="P20" s="43">
        <v>1480</v>
      </c>
      <c r="Q20" s="43">
        <v>1464</v>
      </c>
      <c r="R20" s="43">
        <v>1066</v>
      </c>
      <c r="S20" s="43">
        <v>1389</v>
      </c>
      <c r="T20" s="43">
        <v>1339</v>
      </c>
      <c r="U20" s="43">
        <v>1846</v>
      </c>
      <c r="V20" s="43">
        <v>1759</v>
      </c>
      <c r="W20" s="43">
        <v>2504</v>
      </c>
      <c r="X20" s="43">
        <v>1430</v>
      </c>
      <c r="Y20" s="43">
        <v>1672</v>
      </c>
      <c r="Z20" s="43">
        <v>927</v>
      </c>
      <c r="AA20" s="98">
        <v>1343</v>
      </c>
      <c r="AB20" s="98">
        <v>4045</v>
      </c>
      <c r="AC20" s="98">
        <v>2357</v>
      </c>
      <c r="AD20" s="68">
        <v>423</v>
      </c>
      <c r="AE20" s="168"/>
    </row>
    <row r="21" spans="1:43" s="45" customFormat="1" ht="8.1" customHeight="1" thickTop="1" thickBot="1">
      <c r="A21" s="46"/>
      <c r="B21" s="47"/>
      <c r="C21" s="48"/>
      <c r="D21" s="49"/>
      <c r="E21" s="48"/>
      <c r="F21" s="50"/>
      <c r="G21" s="51"/>
      <c r="H21" s="52"/>
      <c r="I21" s="53"/>
      <c r="J21" s="53"/>
      <c r="K21" s="53"/>
      <c r="L21" s="53"/>
      <c r="M21" s="53"/>
      <c r="N21" s="53"/>
      <c r="O21" s="53"/>
      <c r="P21" s="53"/>
      <c r="Q21" s="53"/>
      <c r="R21" s="53"/>
      <c r="S21" s="53"/>
      <c r="T21" s="53"/>
      <c r="U21" s="53"/>
      <c r="V21" s="53" t="s">
        <v>125</v>
      </c>
      <c r="W21" s="53"/>
      <c r="X21" s="53"/>
      <c r="Y21" s="53"/>
      <c r="Z21" s="53"/>
      <c r="AA21" s="53"/>
      <c r="AB21" s="53"/>
      <c r="AC21" s="53"/>
      <c r="AD21" s="53"/>
      <c r="AE21" s="54"/>
      <c r="AF21" s="44"/>
      <c r="AG21" s="44"/>
      <c r="AH21" s="44"/>
      <c r="AI21" s="44"/>
      <c r="AJ21" s="44"/>
      <c r="AK21" s="44"/>
      <c r="AL21" s="44"/>
      <c r="AM21" s="44"/>
      <c r="AN21" s="44"/>
      <c r="AO21" s="44"/>
      <c r="AP21" s="44"/>
      <c r="AQ21" s="44"/>
    </row>
    <row r="22" spans="1:43" s="3" customFormat="1" ht="50.1" customHeight="1" thickTop="1" thickBot="1">
      <c r="A22" s="167">
        <f>'PANEL DE CONTROL DISTRITAL'!A21</f>
        <v>5</v>
      </c>
      <c r="B22" s="169" t="str">
        <f>'PANEL DE CONTROL DISTRITAL'!B21</f>
        <v>CONCILIACIÓN</v>
      </c>
      <c r="C22" s="166" t="str">
        <f>'PANEL DE CONTROL DISTRITAL'!C21</f>
        <v>Responsable de Módulo</v>
      </c>
      <c r="D22" s="170" t="str">
        <f>'PANEL DE CONTROL DISTRITAL'!D21</f>
        <v xml:space="preserve">Credenciales disponibles para entrega = </v>
      </c>
      <c r="E22" s="166" t="str">
        <f>'PANEL DE CONTROL DISTRITAL'!E21</f>
        <v>(Credenciales en resguardo / Credenciales totales en SIIRFE disponibles para entrega) x 100</v>
      </c>
      <c r="F22" s="171" t="str">
        <f>'PANEL DE CONTROL DISTRITAL'!F21</f>
        <v>Semanal (remesa)</v>
      </c>
      <c r="G22" s="172">
        <f>'PANEL DE CONTROL DISTRITAL'!G21</f>
        <v>1</v>
      </c>
      <c r="H22" s="25" t="str">
        <f>'PANEL DE CONTROL DISTRITAL'!H21</f>
        <v>Credenciales en resguardo</v>
      </c>
      <c r="I22" s="23">
        <v>3505</v>
      </c>
      <c r="J22" s="23">
        <v>3048</v>
      </c>
      <c r="K22" s="23">
        <v>3148</v>
      </c>
      <c r="L22" s="23">
        <v>2811</v>
      </c>
      <c r="M22" s="23">
        <v>2997</v>
      </c>
      <c r="N22" s="23">
        <v>2985</v>
      </c>
      <c r="O22" s="23">
        <v>2964</v>
      </c>
      <c r="P22" s="23">
        <v>2950</v>
      </c>
      <c r="Q22" s="23">
        <v>2994</v>
      </c>
      <c r="R22" s="23">
        <v>3007</v>
      </c>
      <c r="S22" s="23">
        <v>2887</v>
      </c>
      <c r="T22" s="23">
        <v>2801</v>
      </c>
      <c r="U22" s="23">
        <v>3162</v>
      </c>
      <c r="V22" s="23">
        <v>3512</v>
      </c>
      <c r="W22" s="23">
        <v>3976</v>
      </c>
      <c r="X22" s="23">
        <v>3509</v>
      </c>
      <c r="Y22" s="23">
        <v>3216</v>
      </c>
      <c r="Z22" s="23">
        <v>2363</v>
      </c>
      <c r="AA22" s="75">
        <v>2177</v>
      </c>
      <c r="AB22" s="75">
        <v>3976</v>
      </c>
      <c r="AC22" s="75">
        <v>3728</v>
      </c>
      <c r="AD22" s="75">
        <v>3903</v>
      </c>
      <c r="AE22" s="168">
        <f>IFERROR(SUM(I22:AD22)/SUM(I23:AD23),0)</f>
        <v>1</v>
      </c>
    </row>
    <row r="23" spans="1:43" s="3" customFormat="1" ht="50.1" customHeight="1" thickTop="1" thickBot="1">
      <c r="A23" s="167"/>
      <c r="B23" s="169"/>
      <c r="C23" s="166"/>
      <c r="D23" s="170"/>
      <c r="E23" s="166"/>
      <c r="F23" s="171"/>
      <c r="G23" s="172"/>
      <c r="H23" s="25" t="str">
        <f>'PANEL DE CONTROL DISTRITAL'!H22</f>
        <v>Credenciales totales en SIIRFE disponibles para entrega</v>
      </c>
      <c r="I23" s="43">
        <v>3505</v>
      </c>
      <c r="J23" s="43">
        <v>3048</v>
      </c>
      <c r="K23" s="43">
        <v>3148</v>
      </c>
      <c r="L23" s="43">
        <v>2811</v>
      </c>
      <c r="M23" s="43">
        <v>2997</v>
      </c>
      <c r="N23" s="43">
        <v>2985</v>
      </c>
      <c r="O23" s="43">
        <v>2964</v>
      </c>
      <c r="P23" s="43">
        <v>2950</v>
      </c>
      <c r="Q23" s="43">
        <v>2994</v>
      </c>
      <c r="R23" s="43">
        <v>3007</v>
      </c>
      <c r="S23" s="43">
        <v>2887</v>
      </c>
      <c r="T23" s="43">
        <v>2801</v>
      </c>
      <c r="U23" s="43">
        <v>3162</v>
      </c>
      <c r="V23" s="43">
        <v>3512</v>
      </c>
      <c r="W23" s="43">
        <v>3976</v>
      </c>
      <c r="X23" s="43">
        <v>3509</v>
      </c>
      <c r="Y23" s="43">
        <v>3216</v>
      </c>
      <c r="Z23" s="43">
        <v>2363</v>
      </c>
      <c r="AA23" s="98">
        <v>2177</v>
      </c>
      <c r="AB23" s="98">
        <v>3976</v>
      </c>
      <c r="AC23" s="98">
        <v>3728</v>
      </c>
      <c r="AD23" s="98">
        <v>3903</v>
      </c>
      <c r="AE23" s="168"/>
    </row>
    <row r="24" spans="1:43" s="4" customFormat="1" ht="8.25" customHeight="1" thickTop="1" thickBot="1">
      <c r="A24" s="167"/>
      <c r="B24" s="167"/>
      <c r="C24" s="167"/>
      <c r="D24" s="167"/>
      <c r="E24" s="167"/>
      <c r="F24" s="167"/>
      <c r="G24" s="167"/>
      <c r="H24" s="167"/>
      <c r="I24" s="167"/>
      <c r="J24" s="167"/>
      <c r="K24" s="167"/>
      <c r="L24" s="167"/>
      <c r="M24" s="167"/>
      <c r="N24" s="167"/>
      <c r="O24" s="167"/>
      <c r="P24" s="167"/>
      <c r="Q24" s="167"/>
      <c r="R24" s="167"/>
      <c r="S24" s="167"/>
      <c r="T24" s="167"/>
      <c r="U24" s="167"/>
      <c r="V24" s="167"/>
      <c r="W24" s="167"/>
      <c r="X24" s="167"/>
      <c r="Y24" s="167"/>
      <c r="Z24" s="167"/>
      <c r="AA24" s="167"/>
      <c r="AB24" s="167"/>
      <c r="AC24" s="167"/>
      <c r="AD24" s="167"/>
      <c r="AE24" s="167"/>
    </row>
    <row r="25" spans="1:43" ht="50.1" customHeight="1" thickTop="1" thickBot="1">
      <c r="A25" s="167">
        <f>'PANEL DE CONTROL DISTRITAL'!A24</f>
        <v>6</v>
      </c>
      <c r="B25" s="169" t="str">
        <f>'PANEL DE CONTROL DISTRITAL'!B24</f>
        <v>ENTREGA</v>
      </c>
      <c r="C25" s="166" t="str">
        <f>'PANEL DE CONTROL DISTRITAL'!C24</f>
        <v>Operador de Equipo Tecnológico</v>
      </c>
      <c r="D25" s="170" t="str">
        <f>'PANEL DE CONTROL DISTRITAL'!D24</f>
        <v xml:space="preserve">Efectividad de entrega de CPV en MAC = </v>
      </c>
      <c r="E25" s="166" t="str">
        <f>'PANEL DE CONTROL DISTRITAL'!E24</f>
        <v>(Total de credenciales entregadas / Total de credenciales solicitadas) x 100</v>
      </c>
      <c r="F25" s="171" t="str">
        <f>'PANEL DE CONTROL DISTRITAL'!F24</f>
        <v>Semanal (remesa)</v>
      </c>
      <c r="G25" s="172">
        <f>'PANEL DE CONTROL DISTRITAL'!G24</f>
        <v>0.9</v>
      </c>
      <c r="H25" s="25" t="str">
        <f>'PANEL DE CONTROL DISTRITAL'!H24</f>
        <v xml:space="preserve">Total de credenciales entregadas </v>
      </c>
      <c r="I25" s="23">
        <v>460</v>
      </c>
      <c r="J25" s="23">
        <v>1620</v>
      </c>
      <c r="K25" s="23">
        <v>1053</v>
      </c>
      <c r="L25" s="23">
        <v>1514</v>
      </c>
      <c r="M25" s="23">
        <v>1262</v>
      </c>
      <c r="N25" s="23">
        <v>1391</v>
      </c>
      <c r="O25" s="23">
        <v>1429</v>
      </c>
      <c r="P25" s="23">
        <v>1494</v>
      </c>
      <c r="Q25" s="23">
        <v>1420</v>
      </c>
      <c r="R25" s="23">
        <v>1053</v>
      </c>
      <c r="S25" s="23">
        <v>1492</v>
      </c>
      <c r="T25" s="23">
        <v>1425</v>
      </c>
      <c r="U25" s="23">
        <v>1485</v>
      </c>
      <c r="V25" s="23">
        <v>1409</v>
      </c>
      <c r="W25" s="23">
        <v>2040</v>
      </c>
      <c r="X25" s="23">
        <v>1883</v>
      </c>
      <c r="Y25" s="23">
        <v>1965</v>
      </c>
      <c r="Z25" s="23">
        <v>1780</v>
      </c>
      <c r="AA25" s="75">
        <v>1259</v>
      </c>
      <c r="AB25" s="75">
        <v>2246</v>
      </c>
      <c r="AC25" s="75">
        <v>2577</v>
      </c>
      <c r="AD25" s="64">
        <v>248</v>
      </c>
      <c r="AE25" s="168">
        <f>IFERROR(SUM(I25:AD25)/SUM(I26:AD26),0)</f>
        <v>0.99176201372997708</v>
      </c>
    </row>
    <row r="26" spans="1:43" ht="50.1" customHeight="1" thickTop="1" thickBot="1">
      <c r="A26" s="167"/>
      <c r="B26" s="169"/>
      <c r="C26" s="166"/>
      <c r="D26" s="170"/>
      <c r="E26" s="166"/>
      <c r="F26" s="171"/>
      <c r="G26" s="172"/>
      <c r="H26" s="25" t="str">
        <f>'PANEL DE CONTROL DISTRITAL'!H25</f>
        <v xml:space="preserve"> Total de credenciales solicitadas</v>
      </c>
      <c r="I26" s="43">
        <v>460</v>
      </c>
      <c r="J26" s="43">
        <v>1622</v>
      </c>
      <c r="K26" s="43">
        <v>1053</v>
      </c>
      <c r="L26" s="43">
        <v>1521</v>
      </c>
      <c r="M26" s="43">
        <v>1267</v>
      </c>
      <c r="N26" s="43">
        <v>1392</v>
      </c>
      <c r="O26" s="43">
        <v>1420</v>
      </c>
      <c r="P26" s="43">
        <v>1495</v>
      </c>
      <c r="Q26" s="43">
        <v>1421</v>
      </c>
      <c r="R26" s="43">
        <v>1050</v>
      </c>
      <c r="S26" s="43">
        <v>1492</v>
      </c>
      <c r="T26" s="43">
        <v>1425</v>
      </c>
      <c r="U26" s="43">
        <v>1485</v>
      </c>
      <c r="V26" s="43">
        <v>1409</v>
      </c>
      <c r="W26" s="43">
        <v>2040</v>
      </c>
      <c r="X26" s="43">
        <v>1883</v>
      </c>
      <c r="Y26" s="43">
        <v>1965</v>
      </c>
      <c r="Z26" s="43">
        <v>1779</v>
      </c>
      <c r="AA26" s="98">
        <v>1527</v>
      </c>
      <c r="AB26" s="98">
        <v>2246</v>
      </c>
      <c r="AC26" s="98">
        <v>2577</v>
      </c>
      <c r="AD26" s="68">
        <v>246</v>
      </c>
      <c r="AE26" s="168"/>
    </row>
    <row r="27" spans="1:43" ht="15.75" customHeight="1" thickTop="1">
      <c r="B27" s="1" t="s">
        <v>116</v>
      </c>
      <c r="H27" s="55"/>
      <c r="I27" s="56"/>
      <c r="J27" s="56"/>
      <c r="K27" s="56"/>
      <c r="L27" s="56"/>
      <c r="M27" s="56"/>
      <c r="N27" s="56"/>
      <c r="O27" s="56"/>
      <c r="P27" s="56"/>
      <c r="Q27" s="56"/>
      <c r="R27" s="56"/>
      <c r="S27" s="56"/>
      <c r="T27" s="56"/>
      <c r="U27" s="56"/>
      <c r="V27" s="56"/>
      <c r="W27" s="56"/>
      <c r="X27" s="56"/>
      <c r="Y27" s="56"/>
      <c r="Z27" s="56"/>
      <c r="AA27" s="56"/>
      <c r="AB27" s="56"/>
      <c r="AC27" s="56"/>
      <c r="AD27" s="56"/>
      <c r="AE27" s="12"/>
    </row>
    <row r="28" spans="1:43" ht="15.75" customHeight="1">
      <c r="H28" s="57"/>
    </row>
    <row r="29" spans="1:43" ht="15.75" customHeight="1">
      <c r="H29" s="57"/>
      <c r="I29" s="179" t="s">
        <v>117</v>
      </c>
      <c r="J29" s="179"/>
      <c r="K29" s="179"/>
      <c r="L29" s="179"/>
    </row>
    <row r="30" spans="1:43" ht="15.75" customHeight="1">
      <c r="H30" s="57"/>
      <c r="I30" s="26"/>
      <c r="J30" s="27" t="s">
        <v>118</v>
      </c>
      <c r="K30" s="27"/>
      <c r="L30" s="27"/>
    </row>
    <row r="31" spans="1:43" ht="39" customHeight="1">
      <c r="H31" s="57"/>
      <c r="I31" s="28"/>
      <c r="J31" s="27" t="s">
        <v>119</v>
      </c>
      <c r="K31" s="27"/>
      <c r="L31" s="27"/>
    </row>
    <row r="32" spans="1:43" ht="30" customHeight="1">
      <c r="H32" s="57"/>
      <c r="I32" s="29"/>
      <c r="J32" s="27" t="s">
        <v>120</v>
      </c>
      <c r="K32" s="27"/>
      <c r="L32" s="27"/>
    </row>
    <row r="33" spans="2:13" ht="30" customHeight="1">
      <c r="H33" s="57"/>
      <c r="I33" s="27"/>
      <c r="J33" s="27"/>
      <c r="K33" s="27"/>
      <c r="L33" s="27"/>
    </row>
    <row r="34" spans="2:13" ht="30" customHeight="1">
      <c r="B34" s="180" t="s">
        <v>121</v>
      </c>
      <c r="C34" s="180"/>
      <c r="D34" s="180"/>
      <c r="E34" s="180"/>
      <c r="F34" s="180"/>
      <c r="G34" s="180"/>
      <c r="H34" s="180"/>
      <c r="I34" s="180"/>
      <c r="J34" s="180"/>
      <c r="K34" s="180"/>
      <c r="L34" s="180"/>
      <c r="M34" s="181"/>
    </row>
    <row r="35" spans="2:13" ht="30" customHeight="1">
      <c r="B35" s="182" t="s">
        <v>122</v>
      </c>
      <c r="C35" s="182"/>
      <c r="D35" s="182"/>
      <c r="E35" s="182"/>
      <c r="F35" s="182"/>
      <c r="G35" s="183"/>
      <c r="H35" s="184" t="s">
        <v>123</v>
      </c>
      <c r="I35" s="182"/>
      <c r="J35" s="182"/>
      <c r="K35" s="182"/>
      <c r="L35" s="182"/>
      <c r="M35" s="183"/>
    </row>
    <row r="36" spans="2:13" ht="30" customHeight="1">
      <c r="B36" s="173"/>
      <c r="C36" s="174"/>
      <c r="D36" s="174"/>
      <c r="E36" s="174"/>
      <c r="F36" s="174"/>
      <c r="G36" s="175"/>
      <c r="H36" s="173"/>
      <c r="I36" s="174"/>
      <c r="J36" s="174"/>
      <c r="K36" s="174"/>
      <c r="L36" s="174"/>
      <c r="M36" s="175"/>
    </row>
    <row r="37" spans="2:13" ht="30" customHeight="1">
      <c r="B37" s="176"/>
      <c r="C37" s="177"/>
      <c r="D37" s="177"/>
      <c r="E37" s="177"/>
      <c r="F37" s="177"/>
      <c r="G37" s="178"/>
      <c r="H37" s="176"/>
      <c r="I37" s="177"/>
      <c r="J37" s="177"/>
      <c r="K37" s="177"/>
      <c r="L37" s="177"/>
      <c r="M37" s="178"/>
    </row>
    <row r="38" spans="2:13" ht="35.1" customHeight="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1">
    <mergeCell ref="B35:G35"/>
    <mergeCell ref="H35:M35"/>
    <mergeCell ref="B36:G37"/>
    <mergeCell ref="H36:M37"/>
    <mergeCell ref="A24:AE24"/>
    <mergeCell ref="A25:A26"/>
    <mergeCell ref="B25:B26"/>
    <mergeCell ref="C25:C26"/>
    <mergeCell ref="D25:D26"/>
    <mergeCell ref="E25:E26"/>
    <mergeCell ref="F25:F26"/>
    <mergeCell ref="G25:G26"/>
    <mergeCell ref="AE25:AE26"/>
    <mergeCell ref="AE10:AE11"/>
    <mergeCell ref="A1:AE1"/>
    <mergeCell ref="F2:G2"/>
    <mergeCell ref="A4:AE4"/>
    <mergeCell ref="A5:AE5"/>
    <mergeCell ref="A6:A9"/>
    <mergeCell ref="B6:H6"/>
    <mergeCell ref="I6:X6"/>
    <mergeCell ref="AE6:AE9"/>
    <mergeCell ref="B7:D7"/>
    <mergeCell ref="E7:H7"/>
    <mergeCell ref="I7:X7"/>
    <mergeCell ref="B8:X8"/>
    <mergeCell ref="X2:AE2"/>
    <mergeCell ref="F10:F11"/>
    <mergeCell ref="G10:G11"/>
    <mergeCell ref="E16:E17"/>
    <mergeCell ref="A10:A11"/>
    <mergeCell ref="B10:B11"/>
    <mergeCell ref="C10:C11"/>
    <mergeCell ref="D10:D11"/>
    <mergeCell ref="A15:AE15"/>
    <mergeCell ref="A12:AE12"/>
    <mergeCell ref="A13:A14"/>
    <mergeCell ref="B13:B14"/>
    <mergeCell ref="C13:C14"/>
    <mergeCell ref="D13:D14"/>
    <mergeCell ref="E13:E14"/>
    <mergeCell ref="F13:F14"/>
    <mergeCell ref="G13:G14"/>
    <mergeCell ref="AE13:AE14"/>
    <mergeCell ref="E10:E11"/>
    <mergeCell ref="F16:F17"/>
    <mergeCell ref="G16:G17"/>
    <mergeCell ref="AE16:AE17"/>
    <mergeCell ref="A18:AE18"/>
    <mergeCell ref="A19:A20"/>
    <mergeCell ref="B19:B20"/>
    <mergeCell ref="C19:C20"/>
    <mergeCell ref="D19:D20"/>
    <mergeCell ref="E19:E20"/>
    <mergeCell ref="F19:F20"/>
    <mergeCell ref="G19:G20"/>
    <mergeCell ref="AE19:AE20"/>
    <mergeCell ref="A16:A17"/>
    <mergeCell ref="B16:B17"/>
    <mergeCell ref="C16:C17"/>
    <mergeCell ref="D16:D17"/>
    <mergeCell ref="A22:A23"/>
    <mergeCell ref="B22:B23"/>
    <mergeCell ref="C22:C23"/>
    <mergeCell ref="D22:D23"/>
    <mergeCell ref="E22:E23"/>
    <mergeCell ref="F22:F23"/>
    <mergeCell ref="G22:G23"/>
    <mergeCell ref="AE22:AE23"/>
    <mergeCell ref="I29:L29"/>
    <mergeCell ref="B34:M34"/>
  </mergeCells>
  <conditionalFormatting sqref="I21:AD21">
    <cfRule type="colorScale" priority="672">
      <colorScale>
        <cfvo type="min"/>
        <cfvo type="percentile" val="50"/>
        <cfvo type="max"/>
        <color rgb="FFE98BD7"/>
        <color rgb="FFD5007F"/>
        <color rgb="FF950054"/>
      </colorScale>
    </cfRule>
  </conditionalFormatting>
  <conditionalFormatting sqref="AE10">
    <cfRule type="cellIs" dxfId="680" priority="18" operator="greaterThan">
      <formula>95%</formula>
    </cfRule>
    <cfRule type="cellIs" dxfId="679" priority="19" operator="greaterThanOrEqual">
      <formula>90%</formula>
    </cfRule>
    <cfRule type="cellIs" dxfId="678" priority="20" operator="lessThan">
      <formula>89.99%</formula>
    </cfRule>
  </conditionalFormatting>
  <conditionalFormatting sqref="AE13">
    <cfRule type="cellIs" dxfId="677" priority="15" operator="greaterThan">
      <formula>95%</formula>
    </cfRule>
    <cfRule type="cellIs" dxfId="676" priority="16" operator="greaterThanOrEqual">
      <formula>90%</formula>
    </cfRule>
    <cfRule type="cellIs" dxfId="675" priority="17" operator="lessThan">
      <formula>89.99%</formula>
    </cfRule>
  </conditionalFormatting>
  <conditionalFormatting sqref="AE16">
    <cfRule type="cellIs" dxfId="674" priority="12" operator="greaterThan">
      <formula>95%</formula>
    </cfRule>
    <cfRule type="cellIs" dxfId="673" priority="13" operator="greaterThanOrEqual">
      <formula>90%</formula>
    </cfRule>
    <cfRule type="cellIs" dxfId="672" priority="14" operator="lessThan">
      <formula>89.99%</formula>
    </cfRule>
  </conditionalFormatting>
  <conditionalFormatting sqref="AE19">
    <cfRule type="cellIs" dxfId="671" priority="9" operator="greaterThan">
      <formula>95%</formula>
    </cfRule>
    <cfRule type="cellIs" dxfId="670" priority="10" operator="greaterThanOrEqual">
      <formula>90%</formula>
    </cfRule>
    <cfRule type="cellIs" dxfId="669" priority="11" operator="lessThan">
      <formula>89.99%</formula>
    </cfRule>
  </conditionalFormatting>
  <conditionalFormatting sqref="AE22">
    <cfRule type="cellIs" dxfId="668" priority="1" operator="greaterThanOrEqual">
      <formula>100%</formula>
    </cfRule>
    <cfRule type="cellIs" dxfId="667" priority="2" operator="lessThan">
      <formula>99.99%</formula>
    </cfRule>
  </conditionalFormatting>
  <conditionalFormatting sqref="AE25">
    <cfRule type="cellIs" dxfId="666" priority="3" operator="greaterThan">
      <formula>95%</formula>
    </cfRule>
    <cfRule type="cellIs" dxfId="665" priority="4" operator="greaterThanOrEqual">
      <formula>90%</formula>
    </cfRule>
    <cfRule type="cellIs" dxfId="664" priority="5" operator="lessThan">
      <formula>89.99%</formula>
    </cfRule>
  </conditionalFormatting>
  <dataValidations count="1">
    <dataValidation showDropDown="1" showInputMessage="1" showErrorMessage="1" sqref="C21 G19:G23 G10:G11 G16:G17 G13:G14 G25:G26" xr:uid="{F462E018-B9B1-4A22-89A3-D74CEFDD381C}"/>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B2B478-0A49-47EF-A6AE-B66DC52360E0}">
  <sheetPr>
    <tabColor rgb="FF950054"/>
  </sheetPr>
  <dimension ref="A1:AQ48"/>
  <sheetViews>
    <sheetView showGridLines="0" topLeftCell="U22" zoomScale="85" zoomScaleNormal="85" workbookViewId="0">
      <selection activeCell="AG25" sqref="AG25"/>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0" width="10.7109375" style="1" customWidth="1"/>
    <col min="31" max="31" width="22.7109375" style="1" customWidth="1"/>
    <col min="32" max="16384" width="11.42578125" style="1"/>
  </cols>
  <sheetData>
    <row r="1" spans="1:43" ht="40.5" customHeight="1">
      <c r="A1" s="148" t="str">
        <f>'PANEL DE CONTROL DISTRITAL'!A1:Q1</f>
        <v>INSTITUTO NACIONAL ELECTORAL
SISTEMA DE GESTIÓN DE LA CALIDAD
ESTADO DE MÉXICO</v>
      </c>
      <c r="B1" s="148"/>
      <c r="C1" s="148"/>
      <c r="D1" s="148"/>
      <c r="E1" s="148"/>
      <c r="F1" s="148"/>
      <c r="G1" s="148"/>
      <c r="H1" s="148"/>
      <c r="I1" s="148"/>
      <c r="J1" s="148"/>
      <c r="K1" s="148"/>
      <c r="L1" s="148"/>
      <c r="M1" s="148"/>
      <c r="N1" s="148"/>
      <c r="O1" s="148"/>
      <c r="P1" s="148"/>
      <c r="Q1" s="148"/>
      <c r="R1" s="148"/>
      <c r="S1" s="148"/>
      <c r="T1" s="148"/>
      <c r="U1" s="148"/>
      <c r="V1" s="148"/>
      <c r="W1" s="148"/>
      <c r="X1" s="148"/>
      <c r="Y1" s="148"/>
      <c r="Z1" s="148"/>
      <c r="AA1" s="148"/>
      <c r="AB1" s="148"/>
      <c r="AC1" s="148"/>
      <c r="AD1" s="148"/>
      <c r="AE1" s="148"/>
    </row>
    <row r="2" spans="1:43" ht="33.75" customHeight="1">
      <c r="A2" s="11"/>
      <c r="B2" s="11"/>
      <c r="C2" s="11"/>
      <c r="D2" s="9" t="s">
        <v>89</v>
      </c>
      <c r="E2" s="9">
        <v>20</v>
      </c>
      <c r="F2" s="149" t="s">
        <v>90</v>
      </c>
      <c r="G2" s="149"/>
      <c r="H2" s="20">
        <v>152053</v>
      </c>
      <c r="I2" s="19"/>
      <c r="J2" s="19"/>
      <c r="K2" s="19"/>
      <c r="L2" s="19"/>
      <c r="M2" s="19"/>
      <c r="N2" s="19"/>
      <c r="O2" s="19"/>
      <c r="P2" s="19"/>
      <c r="Q2" s="19"/>
      <c r="R2" s="19"/>
      <c r="S2" s="19"/>
      <c r="T2" s="19"/>
      <c r="U2" s="19"/>
      <c r="V2" s="19"/>
      <c r="W2" s="58"/>
      <c r="X2" s="150" t="str">
        <f>'PANEL DE CONTROL DISTRITAL'!M2</f>
        <v>Fecha de corte: 22/01/2024</v>
      </c>
      <c r="Y2" s="150"/>
      <c r="Z2" s="150"/>
      <c r="AA2" s="150"/>
      <c r="AB2" s="150"/>
      <c r="AC2" s="150"/>
      <c r="AD2" s="150"/>
      <c r="AE2" s="150"/>
      <c r="AF2" s="15"/>
    </row>
    <row r="3" spans="1:43" ht="11.25" customHeight="1">
      <c r="A3" s="11"/>
      <c r="B3" s="6"/>
      <c r="C3" s="6"/>
      <c r="D3" s="6"/>
      <c r="E3" s="6"/>
      <c r="F3" s="6"/>
      <c r="G3" s="6"/>
      <c r="H3" s="6"/>
      <c r="I3" s="6"/>
      <c r="J3" s="6"/>
      <c r="K3" s="6"/>
      <c r="L3" s="6"/>
      <c r="M3" s="6"/>
      <c r="N3" s="6"/>
      <c r="O3" s="6"/>
      <c r="P3" s="6"/>
      <c r="Q3" s="6"/>
      <c r="R3" s="6"/>
      <c r="S3" s="6"/>
      <c r="T3" s="6"/>
      <c r="U3" s="6"/>
      <c r="V3" s="6"/>
      <c r="W3" s="6"/>
      <c r="X3" s="6"/>
      <c r="Y3" s="6"/>
      <c r="Z3" s="6"/>
      <c r="AA3" s="6"/>
      <c r="AB3" s="6"/>
      <c r="AC3" s="6"/>
      <c r="AD3" s="6"/>
    </row>
    <row r="4" spans="1:43" ht="30" customHeight="1">
      <c r="A4" s="154" t="s">
        <v>91</v>
      </c>
      <c r="B4" s="155"/>
      <c r="C4" s="155"/>
      <c r="D4" s="155"/>
      <c r="E4" s="155"/>
      <c r="F4" s="155"/>
      <c r="G4" s="155"/>
      <c r="H4" s="155"/>
      <c r="I4" s="155"/>
      <c r="J4" s="155"/>
      <c r="K4" s="155"/>
      <c r="L4" s="155"/>
      <c r="M4" s="155"/>
      <c r="N4" s="155"/>
      <c r="O4" s="155"/>
      <c r="P4" s="155"/>
      <c r="Q4" s="155"/>
      <c r="R4" s="155"/>
      <c r="S4" s="155"/>
      <c r="T4" s="155"/>
      <c r="U4" s="155"/>
      <c r="V4" s="155"/>
      <c r="W4" s="155"/>
      <c r="X4" s="155"/>
      <c r="Y4" s="155"/>
      <c r="Z4" s="155"/>
      <c r="AA4" s="155"/>
      <c r="AB4" s="155"/>
      <c r="AC4" s="155"/>
      <c r="AD4" s="155"/>
      <c r="AE4" s="156"/>
      <c r="AG4" s="18"/>
    </row>
    <row r="5" spans="1:43" ht="5.25" customHeight="1">
      <c r="A5" s="157"/>
      <c r="B5" s="158"/>
      <c r="C5" s="158"/>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9"/>
    </row>
    <row r="6" spans="1:43" ht="18" customHeight="1">
      <c r="A6" s="151" t="str">
        <f>'PANEL DE CONTROL DISTRITAL'!A6</f>
        <v>Número</v>
      </c>
      <c r="B6" s="152" t="str">
        <f>'PANEL DE CONTROL DISTRITAL'!B6</f>
        <v xml:space="preserve">PROCESOS SUSTANTIVOS E INDICADORES </v>
      </c>
      <c r="C6" s="152"/>
      <c r="D6" s="152"/>
      <c r="E6" s="152"/>
      <c r="F6" s="152"/>
      <c r="G6" s="152"/>
      <c r="H6" s="152"/>
      <c r="I6" s="160" t="s">
        <v>92</v>
      </c>
      <c r="J6" s="161"/>
      <c r="K6" s="161"/>
      <c r="L6" s="161"/>
      <c r="M6" s="161"/>
      <c r="N6" s="161"/>
      <c r="O6" s="161"/>
      <c r="P6" s="161"/>
      <c r="Q6" s="161"/>
      <c r="R6" s="161"/>
      <c r="S6" s="161"/>
      <c r="T6" s="161"/>
      <c r="U6" s="161"/>
      <c r="V6" s="161"/>
      <c r="W6" s="161"/>
      <c r="X6" s="161"/>
      <c r="Y6" s="85"/>
      <c r="Z6" s="85"/>
      <c r="AA6" s="85"/>
      <c r="AB6" s="85"/>
      <c r="AC6" s="85"/>
      <c r="AD6" s="85"/>
      <c r="AE6" s="153" t="s">
        <v>93</v>
      </c>
    </row>
    <row r="7" spans="1:43" ht="17.25" customHeight="1">
      <c r="A7" s="151"/>
      <c r="B7" s="152" t="str">
        <f>'PANEL DE CONTROL DISTRITAL'!B7</f>
        <v>DESCRIPCIÓN</v>
      </c>
      <c r="C7" s="152"/>
      <c r="D7" s="152"/>
      <c r="E7" s="152" t="str">
        <f>'PANEL DE CONTROL DISTRITAL'!E7</f>
        <v>MEDICIÓN</v>
      </c>
      <c r="F7" s="152"/>
      <c r="G7" s="152"/>
      <c r="H7" s="152"/>
      <c r="I7" s="162" t="str">
        <f>'PANEL DE CONTROL DISTRITAL'!A5</f>
        <v>CAMPAÑA ANUAL INTENSA 2023</v>
      </c>
      <c r="J7" s="163"/>
      <c r="K7" s="163"/>
      <c r="L7" s="163"/>
      <c r="M7" s="163"/>
      <c r="N7" s="163"/>
      <c r="O7" s="163"/>
      <c r="P7" s="163"/>
      <c r="Q7" s="163"/>
      <c r="R7" s="163"/>
      <c r="S7" s="163"/>
      <c r="T7" s="163"/>
      <c r="U7" s="163"/>
      <c r="V7" s="163"/>
      <c r="W7" s="163"/>
      <c r="X7" s="163"/>
      <c r="Y7" s="86"/>
      <c r="Z7" s="86"/>
      <c r="AA7" s="86"/>
      <c r="AB7" s="86"/>
      <c r="AC7" s="86"/>
      <c r="AD7" s="86"/>
      <c r="AE7" s="153"/>
    </row>
    <row r="8" spans="1:43" ht="5.25" customHeight="1">
      <c r="A8" s="151"/>
      <c r="B8" s="164"/>
      <c r="C8" s="165"/>
      <c r="D8" s="165"/>
      <c r="E8" s="165"/>
      <c r="F8" s="165"/>
      <c r="G8" s="165"/>
      <c r="H8" s="165"/>
      <c r="I8" s="165"/>
      <c r="J8" s="165"/>
      <c r="K8" s="165"/>
      <c r="L8" s="165"/>
      <c r="M8" s="165"/>
      <c r="N8" s="165"/>
      <c r="O8" s="165"/>
      <c r="P8" s="165"/>
      <c r="Q8" s="165"/>
      <c r="R8" s="165"/>
      <c r="S8" s="165"/>
      <c r="T8" s="165"/>
      <c r="U8" s="165"/>
      <c r="V8" s="165"/>
      <c r="W8" s="165"/>
      <c r="X8" s="165"/>
      <c r="Y8" s="87"/>
      <c r="Z8" s="87"/>
      <c r="AA8" s="87"/>
      <c r="AB8" s="87"/>
      <c r="AC8" s="87"/>
      <c r="AD8" s="87"/>
      <c r="AE8" s="153"/>
    </row>
    <row r="9" spans="1:43" s="2" customFormat="1" ht="29.25" customHeight="1" thickTop="1" thickBot="1">
      <c r="A9" s="151"/>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42" t="str">
        <f>'PANEL DE CONTROL DISTRITAL'!H8</f>
        <v>Nominativo</v>
      </c>
      <c r="I9" s="31" t="str">
        <f>'150151'!I9</f>
        <v>2023-37</v>
      </c>
      <c r="J9" s="31" t="str">
        <f>'150151'!J9</f>
        <v>2023-38</v>
      </c>
      <c r="K9" s="31" t="str">
        <f>'150151'!K9</f>
        <v>2023-39</v>
      </c>
      <c r="L9" s="31" t="str">
        <f>'150151'!L9</f>
        <v>2023-40</v>
      </c>
      <c r="M9" s="31" t="str">
        <f>'150151'!M9</f>
        <v>2023-41</v>
      </c>
      <c r="N9" s="31" t="str">
        <f>'150151'!N9</f>
        <v>2023-42</v>
      </c>
      <c r="O9" s="31" t="str">
        <f>'150151'!O9</f>
        <v>2023-43</v>
      </c>
      <c r="P9" s="31" t="str">
        <f>'150151'!P9</f>
        <v>2023-44</v>
      </c>
      <c r="Q9" s="31" t="str">
        <f>'150151'!Q9</f>
        <v>2023-45</v>
      </c>
      <c r="R9" s="31" t="str">
        <f>'150151'!R9</f>
        <v>2023-46</v>
      </c>
      <c r="S9" s="31" t="str">
        <f>'150151'!S9</f>
        <v>2023-47</v>
      </c>
      <c r="T9" s="31" t="str">
        <f>'150151'!T9</f>
        <v>2023-48</v>
      </c>
      <c r="U9" s="31" t="str">
        <f>'150151'!U9</f>
        <v>2023-49</v>
      </c>
      <c r="V9" s="31" t="str">
        <f>'150151'!V9</f>
        <v>2023-50</v>
      </c>
      <c r="W9" s="31" t="str">
        <f>'150151'!W9</f>
        <v>2023-51</v>
      </c>
      <c r="X9" s="31" t="str">
        <f>'150151'!X9</f>
        <v>2023-52</v>
      </c>
      <c r="Y9" s="31" t="s">
        <v>110</v>
      </c>
      <c r="Z9" s="31" t="s">
        <v>111</v>
      </c>
      <c r="AA9" s="31" t="s">
        <v>112</v>
      </c>
      <c r="AB9" s="31" t="s">
        <v>113</v>
      </c>
      <c r="AC9" s="31" t="s">
        <v>114</v>
      </c>
      <c r="AD9" s="31" t="s">
        <v>115</v>
      </c>
      <c r="AE9" s="153"/>
    </row>
    <row r="10" spans="1:43" s="2" customFormat="1" ht="50.1" customHeight="1" thickTop="1" thickBot="1">
      <c r="A10" s="167">
        <f>'PANEL DE CONTROL DISTRITAL'!A9</f>
        <v>1</v>
      </c>
      <c r="B10" s="169" t="str">
        <f>'PANEL DE CONTROL DISTRITAL'!B9</f>
        <v>ENTREVISTA</v>
      </c>
      <c r="C10" s="166" t="str">
        <f>'PANEL DE CONTROL DISTRITAL'!C9</f>
        <v xml:space="preserve"> Auxiliar de Atención Ciudadana</v>
      </c>
      <c r="D10" s="170" t="str">
        <f>'PANEL DE CONTROL DISTRITAL'!D9</f>
        <v>Efectividad de la entrevista =</v>
      </c>
      <c r="E10" s="166" t="str">
        <f>'PANEL DE CONTROL DISTRITAL'!E9</f>
        <v>(Número de trámites aplicados / (Número de fichas requisitadas - Notificaciones de improcedencia de trámite)) x 100</v>
      </c>
      <c r="F10" s="171" t="str">
        <f>'PANEL DE CONTROL DISTRITAL'!F9</f>
        <v>Semanal (remesa)</v>
      </c>
      <c r="G10" s="172">
        <f>'PANEL DE CONTROL DISTRITAL'!G9</f>
        <v>0.9</v>
      </c>
      <c r="H10" s="25" t="str">
        <f>'PANEL DE CONTROL DISTRITAL'!H9</f>
        <v>Número de trámites aplicados</v>
      </c>
      <c r="I10" s="23">
        <v>39</v>
      </c>
      <c r="J10" s="23">
        <v>260</v>
      </c>
      <c r="K10" s="23">
        <v>248</v>
      </c>
      <c r="L10" s="23">
        <v>247</v>
      </c>
      <c r="M10" s="23">
        <v>269</v>
      </c>
      <c r="N10" s="23">
        <v>292</v>
      </c>
      <c r="O10" s="23">
        <v>281</v>
      </c>
      <c r="P10" s="23">
        <v>280</v>
      </c>
      <c r="Q10" s="23">
        <v>267</v>
      </c>
      <c r="R10" s="23">
        <v>224</v>
      </c>
      <c r="S10" s="23">
        <v>359</v>
      </c>
      <c r="T10" s="23">
        <v>365</v>
      </c>
      <c r="U10" s="23">
        <v>393</v>
      </c>
      <c r="V10" s="23">
        <v>519</v>
      </c>
      <c r="W10" s="23">
        <v>379</v>
      </c>
      <c r="X10" s="23">
        <v>346</v>
      </c>
      <c r="Y10" s="23">
        <v>352</v>
      </c>
      <c r="Z10" s="23">
        <v>344</v>
      </c>
      <c r="AA10" s="64">
        <v>606</v>
      </c>
      <c r="AB10" s="64">
        <v>875</v>
      </c>
      <c r="AC10" s="75">
        <v>1085</v>
      </c>
      <c r="AD10" s="64">
        <v>363</v>
      </c>
      <c r="AE10" s="168">
        <f>IFERROR(SUM(I10:AD10)/SUM(I11:AD11),0)</f>
        <v>0.99833472106577847</v>
      </c>
    </row>
    <row r="11" spans="1:43" s="2" customFormat="1" ht="50.1" customHeight="1" thickTop="1" thickBot="1">
      <c r="A11" s="167"/>
      <c r="B11" s="169"/>
      <c r="C11" s="166"/>
      <c r="D11" s="170"/>
      <c r="E11" s="166"/>
      <c r="F11" s="171"/>
      <c r="G11" s="172"/>
      <c r="H11" s="25" t="str">
        <f>'PANEL DE CONTROL DISTRITAL'!H10</f>
        <v>Número de fichas requisitadas - Notificaciones de improcedencia de trámite</v>
      </c>
      <c r="I11" s="43">
        <v>39</v>
      </c>
      <c r="J11" s="43">
        <v>262</v>
      </c>
      <c r="K11" s="43">
        <v>249</v>
      </c>
      <c r="L11" s="43">
        <v>247</v>
      </c>
      <c r="M11" s="43">
        <v>269</v>
      </c>
      <c r="N11" s="43">
        <v>292</v>
      </c>
      <c r="O11" s="43">
        <v>281</v>
      </c>
      <c r="P11" s="43">
        <v>282</v>
      </c>
      <c r="Q11" s="43">
        <v>267</v>
      </c>
      <c r="R11" s="43">
        <v>224</v>
      </c>
      <c r="S11" s="43">
        <v>360</v>
      </c>
      <c r="T11" s="43">
        <v>365</v>
      </c>
      <c r="U11" s="43">
        <v>401</v>
      </c>
      <c r="V11" s="43">
        <v>519</v>
      </c>
      <c r="W11" s="43">
        <v>379</v>
      </c>
      <c r="X11" s="43">
        <v>346</v>
      </c>
      <c r="Y11" s="43">
        <v>352</v>
      </c>
      <c r="Z11" s="43">
        <v>344</v>
      </c>
      <c r="AA11" s="68">
        <v>606</v>
      </c>
      <c r="AB11" s="68">
        <v>875</v>
      </c>
      <c r="AC11" s="98">
        <v>1085</v>
      </c>
      <c r="AD11" s="68">
        <v>363</v>
      </c>
      <c r="AE11" s="168"/>
    </row>
    <row r="12" spans="1:43" s="45" customFormat="1" ht="8.1" customHeight="1" thickTop="1" thickBot="1">
      <c r="A12" s="167"/>
      <c r="B12" s="167"/>
      <c r="C12" s="167"/>
      <c r="D12" s="167"/>
      <c r="E12" s="167"/>
      <c r="F12" s="167"/>
      <c r="G12" s="167"/>
      <c r="H12" s="167"/>
      <c r="I12" s="167"/>
      <c r="J12" s="167"/>
      <c r="K12" s="167"/>
      <c r="L12" s="167"/>
      <c r="M12" s="167"/>
      <c r="N12" s="167"/>
      <c r="O12" s="167"/>
      <c r="P12" s="167"/>
      <c r="Q12" s="167"/>
      <c r="R12" s="167"/>
      <c r="S12" s="167"/>
      <c r="T12" s="167"/>
      <c r="U12" s="167"/>
      <c r="V12" s="167"/>
      <c r="W12" s="167"/>
      <c r="X12" s="167"/>
      <c r="Y12" s="167"/>
      <c r="Z12" s="167"/>
      <c r="AA12" s="167"/>
      <c r="AB12" s="167"/>
      <c r="AC12" s="167"/>
      <c r="AD12" s="167"/>
      <c r="AE12" s="167"/>
      <c r="AF12" s="44"/>
      <c r="AG12" s="44"/>
      <c r="AH12" s="44"/>
      <c r="AI12" s="44"/>
      <c r="AJ12" s="44"/>
      <c r="AK12" s="44"/>
      <c r="AL12" s="44"/>
      <c r="AM12" s="44"/>
      <c r="AN12" s="44"/>
      <c r="AO12" s="44"/>
      <c r="AP12" s="44"/>
      <c r="AQ12" s="44"/>
    </row>
    <row r="13" spans="1:43" s="3" customFormat="1" ht="50.1" customHeight="1" thickTop="1" thickBot="1">
      <c r="A13" s="167">
        <f>'PANEL DE CONTROL DISTRITAL'!A12</f>
        <v>2</v>
      </c>
      <c r="B13" s="169" t="str">
        <f>'PANEL DE CONTROL DISTRITAL'!B12</f>
        <v>TRÁMITE</v>
      </c>
      <c r="C13" s="166" t="str">
        <f>'PANEL DE CONTROL DISTRITAL'!C12</f>
        <v>Operador de Equipo Tecnológico</v>
      </c>
      <c r="D13" s="170" t="str">
        <f>'PANEL DE CONTROL DISTRITAL'!D12</f>
        <v>Trámites exitosos efectivos=</v>
      </c>
      <c r="E13" s="166" t="str">
        <f>'PANEL DE CONTROL DISTRITAL'!E12</f>
        <v>(Número de trámites exitosos / Número de trámites aplicados) x 100</v>
      </c>
      <c r="F13" s="171" t="str">
        <f>'PANEL DE CONTROL DISTRITAL'!F12</f>
        <v>Semanal (remesa)</v>
      </c>
      <c r="G13" s="172">
        <f>'PANEL DE CONTROL DISTRITAL'!G12</f>
        <v>0.9</v>
      </c>
      <c r="H13" s="25" t="str">
        <f>'PANEL DE CONTROL DISTRITAL'!H12</f>
        <v>Número de trámites exitosos</v>
      </c>
      <c r="I13" s="23">
        <v>39</v>
      </c>
      <c r="J13" s="23">
        <v>259</v>
      </c>
      <c r="K13" s="23">
        <v>246</v>
      </c>
      <c r="L13" s="23">
        <v>247</v>
      </c>
      <c r="M13" s="23">
        <v>268</v>
      </c>
      <c r="N13" s="23">
        <v>291</v>
      </c>
      <c r="O13" s="23">
        <v>281</v>
      </c>
      <c r="P13" s="23">
        <v>280</v>
      </c>
      <c r="Q13" s="23">
        <v>264</v>
      </c>
      <c r="R13" s="23">
        <v>224</v>
      </c>
      <c r="S13" s="23">
        <v>358</v>
      </c>
      <c r="T13" s="23">
        <v>365</v>
      </c>
      <c r="U13" s="23">
        <v>391</v>
      </c>
      <c r="V13" s="23">
        <v>519</v>
      </c>
      <c r="W13" s="23">
        <v>377</v>
      </c>
      <c r="X13" s="23">
        <v>345</v>
      </c>
      <c r="Y13" s="23">
        <v>351</v>
      </c>
      <c r="Z13" s="23">
        <v>210</v>
      </c>
      <c r="AA13" s="64">
        <v>604</v>
      </c>
      <c r="AB13" s="64">
        <v>874</v>
      </c>
      <c r="AC13" s="75">
        <v>1083</v>
      </c>
      <c r="AD13" s="64">
        <v>362</v>
      </c>
      <c r="AE13" s="168">
        <f>IFERROR(SUM(I13:AD13)/SUM(I14:AD14),0)</f>
        <v>0.98153222923865124</v>
      </c>
    </row>
    <row r="14" spans="1:43" s="3" customFormat="1" ht="50.1" customHeight="1" thickTop="1" thickBot="1">
      <c r="A14" s="167"/>
      <c r="B14" s="169"/>
      <c r="C14" s="166"/>
      <c r="D14" s="170"/>
      <c r="E14" s="166"/>
      <c r="F14" s="171"/>
      <c r="G14" s="172"/>
      <c r="H14" s="25" t="str">
        <f>'PANEL DE CONTROL DISTRITAL'!H13</f>
        <v>Número de trámites aplicados</v>
      </c>
      <c r="I14" s="43">
        <v>39</v>
      </c>
      <c r="J14" s="43">
        <v>260</v>
      </c>
      <c r="K14" s="43">
        <v>248</v>
      </c>
      <c r="L14" s="43">
        <v>247</v>
      </c>
      <c r="M14" s="43">
        <v>269</v>
      </c>
      <c r="N14" s="43">
        <v>292</v>
      </c>
      <c r="O14" s="43">
        <v>281</v>
      </c>
      <c r="P14" s="43">
        <v>280</v>
      </c>
      <c r="Q14" s="43">
        <v>267</v>
      </c>
      <c r="R14" s="43">
        <v>224</v>
      </c>
      <c r="S14" s="43">
        <v>359</v>
      </c>
      <c r="T14" s="43">
        <v>365</v>
      </c>
      <c r="U14" s="43">
        <v>393</v>
      </c>
      <c r="V14" s="43">
        <v>519</v>
      </c>
      <c r="W14" s="43">
        <v>379</v>
      </c>
      <c r="X14" s="43">
        <v>346</v>
      </c>
      <c r="Y14" s="43">
        <v>352</v>
      </c>
      <c r="Z14" s="43">
        <v>344</v>
      </c>
      <c r="AA14" s="68">
        <v>606</v>
      </c>
      <c r="AB14" s="68">
        <v>875</v>
      </c>
      <c r="AC14" s="98">
        <v>1085</v>
      </c>
      <c r="AD14" s="68">
        <v>363</v>
      </c>
      <c r="AE14" s="168"/>
    </row>
    <row r="15" spans="1:43" s="45" customFormat="1" ht="8.1" customHeight="1" thickTop="1" thickBot="1">
      <c r="A15" s="167">
        <v>22</v>
      </c>
      <c r="B15" s="167"/>
      <c r="C15" s="167"/>
      <c r="D15" s="167"/>
      <c r="E15" s="167"/>
      <c r="F15" s="167"/>
      <c r="G15" s="167"/>
      <c r="H15" s="167"/>
      <c r="I15" s="167"/>
      <c r="J15" s="167"/>
      <c r="K15" s="167"/>
      <c r="L15" s="167"/>
      <c r="M15" s="167"/>
      <c r="N15" s="167"/>
      <c r="O15" s="167"/>
      <c r="P15" s="167"/>
      <c r="Q15" s="167"/>
      <c r="R15" s="167"/>
      <c r="S15" s="167"/>
      <c r="T15" s="167"/>
      <c r="U15" s="167"/>
      <c r="V15" s="167"/>
      <c r="W15" s="167"/>
      <c r="X15" s="167"/>
      <c r="Y15" s="167"/>
      <c r="Z15" s="167"/>
      <c r="AA15" s="167"/>
      <c r="AB15" s="167"/>
      <c r="AC15" s="167"/>
      <c r="AD15" s="167"/>
      <c r="AE15" s="167"/>
      <c r="AF15" s="44"/>
      <c r="AG15" s="44"/>
      <c r="AH15" s="44"/>
      <c r="AI15" s="44"/>
      <c r="AJ15" s="44"/>
      <c r="AK15" s="44"/>
      <c r="AL15" s="44"/>
      <c r="AM15" s="44"/>
      <c r="AN15" s="44"/>
      <c r="AO15" s="44"/>
      <c r="AP15" s="44"/>
      <c r="AQ15" s="44"/>
    </row>
    <row r="16" spans="1:43" s="3" customFormat="1" ht="50.1" customHeight="1" thickTop="1" thickBot="1">
      <c r="A16" s="167">
        <f>'PANEL DE CONTROL DISTRITAL'!A15</f>
        <v>3</v>
      </c>
      <c r="B16" s="169" t="str">
        <f>'PANEL DE CONTROL DISTRITAL'!B15</f>
        <v>TRANSFERENCIA</v>
      </c>
      <c r="C16" s="166" t="str">
        <f>'PANEL DE CONTROL DISTRITAL'!C15</f>
        <v>Responsable de Módulo</v>
      </c>
      <c r="D16" s="170" t="str">
        <f>'PANEL DE CONTROL DISTRITAL'!D15</f>
        <v xml:space="preserve">Transacciones exitosas = </v>
      </c>
      <c r="E16" s="166" t="str">
        <f>'PANEL DE CONTROL DISTRITAL'!E15</f>
        <v>(Número de Archivos de Transacción aceptados /Total de Archivos de Transacción procesados) x100</v>
      </c>
      <c r="F16" s="171" t="str">
        <f>'PANEL DE CONTROL DISTRITAL'!F15</f>
        <v>Semanal (remesa)</v>
      </c>
      <c r="G16" s="172">
        <f>'PANEL DE CONTROL DISTRITAL'!G15</f>
        <v>0.9</v>
      </c>
      <c r="H16" s="25" t="str">
        <f>'PANEL DE CONTROL DISTRITAL'!H15</f>
        <v>Número de Archivos de Transacción aceptados</v>
      </c>
      <c r="I16" s="23">
        <v>39</v>
      </c>
      <c r="J16" s="23">
        <v>260</v>
      </c>
      <c r="K16" s="23">
        <v>248</v>
      </c>
      <c r="L16" s="23">
        <v>248</v>
      </c>
      <c r="M16" s="23">
        <v>269</v>
      </c>
      <c r="N16" s="23">
        <v>292</v>
      </c>
      <c r="O16" s="23">
        <v>281</v>
      </c>
      <c r="P16" s="23">
        <v>280</v>
      </c>
      <c r="Q16" s="23">
        <v>267</v>
      </c>
      <c r="R16" s="23">
        <v>224</v>
      </c>
      <c r="S16" s="23">
        <v>359</v>
      </c>
      <c r="T16" s="23">
        <v>365</v>
      </c>
      <c r="U16" s="23">
        <v>393</v>
      </c>
      <c r="V16" s="23">
        <v>519</v>
      </c>
      <c r="W16" s="23">
        <v>379</v>
      </c>
      <c r="X16" s="23">
        <v>346</v>
      </c>
      <c r="Y16" s="23">
        <v>352</v>
      </c>
      <c r="Z16" s="23">
        <v>344</v>
      </c>
      <c r="AA16" s="64">
        <v>606</v>
      </c>
      <c r="AB16" s="64">
        <v>875</v>
      </c>
      <c r="AC16" s="75">
        <v>1085</v>
      </c>
      <c r="AD16" s="64">
        <v>363</v>
      </c>
      <c r="AE16" s="168">
        <f>IFERROR(SUM(I16:AD16)/SUM(I17:AD17),0)</f>
        <v>0.99916676586120701</v>
      </c>
    </row>
    <row r="17" spans="1:43" s="3" customFormat="1" ht="50.1" customHeight="1" thickTop="1" thickBot="1">
      <c r="A17" s="167"/>
      <c r="B17" s="169"/>
      <c r="C17" s="166"/>
      <c r="D17" s="170"/>
      <c r="E17" s="166"/>
      <c r="F17" s="171"/>
      <c r="G17" s="172"/>
      <c r="H17" s="25" t="str">
        <f>'PANEL DE CONTROL DISTRITAL'!H16</f>
        <v>Total de Archivos de Transacción procesados</v>
      </c>
      <c r="I17" s="43">
        <v>39</v>
      </c>
      <c r="J17" s="43">
        <v>260</v>
      </c>
      <c r="K17" s="43">
        <v>248</v>
      </c>
      <c r="L17" s="43">
        <v>248</v>
      </c>
      <c r="M17" s="43">
        <v>269</v>
      </c>
      <c r="N17" s="43">
        <v>292</v>
      </c>
      <c r="O17" s="43">
        <v>281</v>
      </c>
      <c r="P17" s="43">
        <v>287</v>
      </c>
      <c r="Q17" s="43">
        <v>267</v>
      </c>
      <c r="R17" s="43">
        <v>224</v>
      </c>
      <c r="S17" s="43">
        <v>359</v>
      </c>
      <c r="T17" s="43">
        <v>365</v>
      </c>
      <c r="U17" s="43">
        <v>393</v>
      </c>
      <c r="V17" s="43">
        <v>519</v>
      </c>
      <c r="W17" s="43">
        <v>379</v>
      </c>
      <c r="X17" s="43">
        <v>346</v>
      </c>
      <c r="Y17" s="43">
        <v>352</v>
      </c>
      <c r="Z17" s="43">
        <v>344</v>
      </c>
      <c r="AA17" s="68">
        <v>606</v>
      </c>
      <c r="AB17" s="68">
        <v>875</v>
      </c>
      <c r="AC17" s="98">
        <v>1085</v>
      </c>
      <c r="AD17" s="68">
        <v>363</v>
      </c>
      <c r="AE17" s="168"/>
    </row>
    <row r="18" spans="1:43" s="45" customFormat="1" ht="8.1" customHeight="1" thickTop="1" thickBot="1">
      <c r="A18" s="167"/>
      <c r="B18" s="167"/>
      <c r="C18" s="167"/>
      <c r="D18" s="167"/>
      <c r="E18" s="167"/>
      <c r="F18" s="167"/>
      <c r="G18" s="167"/>
      <c r="H18" s="167"/>
      <c r="I18" s="167"/>
      <c r="J18" s="167"/>
      <c r="K18" s="167"/>
      <c r="L18" s="167"/>
      <c r="M18" s="167"/>
      <c r="N18" s="167"/>
      <c r="O18" s="167"/>
      <c r="P18" s="167"/>
      <c r="Q18" s="167"/>
      <c r="R18" s="167"/>
      <c r="S18" s="167"/>
      <c r="T18" s="167"/>
      <c r="U18" s="167"/>
      <c r="V18" s="167"/>
      <c r="W18" s="167"/>
      <c r="X18" s="167"/>
      <c r="Y18" s="167"/>
      <c r="Z18" s="167"/>
      <c r="AA18" s="167"/>
      <c r="AB18" s="167"/>
      <c r="AC18" s="167"/>
      <c r="AD18" s="167"/>
      <c r="AE18" s="167"/>
      <c r="AF18" s="44"/>
      <c r="AG18" s="44"/>
      <c r="AH18" s="44"/>
      <c r="AI18" s="44"/>
      <c r="AJ18" s="44"/>
      <c r="AK18" s="44"/>
      <c r="AL18" s="44"/>
      <c r="AM18" s="44"/>
      <c r="AN18" s="44"/>
      <c r="AO18" s="44"/>
      <c r="AP18" s="44"/>
      <c r="AQ18" s="44"/>
    </row>
    <row r="19" spans="1:43" s="3" customFormat="1" ht="50.1" customHeight="1" thickTop="1" thickBot="1">
      <c r="A19" s="167">
        <f>'PANEL DE CONTROL DISTRITAL'!A18</f>
        <v>4</v>
      </c>
      <c r="B19" s="169" t="str">
        <f>'PANEL DE CONTROL DISTRITAL'!B18</f>
        <v>CONCILIACIÓN</v>
      </c>
      <c r="C19" s="166" t="str">
        <f>'PANEL DE CONTROL DISTRITAL'!C18</f>
        <v>Responsable de Módulo</v>
      </c>
      <c r="D19" s="170" t="str">
        <f>'PANEL DE CONTROL DISTRITAL'!D18</f>
        <v xml:space="preserve">Credenciales disponibles para entrega = </v>
      </c>
      <c r="E19" s="166" t="str">
        <f>'PANEL DE CONTROL DISTRITAL'!E18</f>
        <v>((Credenciales recibidas - Credenciales inconsistentes) / Credenciales recibidas) x 100</v>
      </c>
      <c r="F19" s="171" t="str">
        <f>'PANEL DE CONTROL DISTRITAL'!F18</f>
        <v>Semanal (remesa)</v>
      </c>
      <c r="G19" s="172">
        <f>'PANEL DE CONTROL DISTRITAL'!G18</f>
        <v>0.9</v>
      </c>
      <c r="H19" s="25" t="str">
        <f>'PANEL DE CONTROL DISTRITAL'!H18</f>
        <v xml:space="preserve">Credenciales Recibidas - Credenciales inconsistentes </v>
      </c>
      <c r="I19" s="23">
        <v>0</v>
      </c>
      <c r="J19" s="23">
        <v>364</v>
      </c>
      <c r="K19" s="23">
        <v>224</v>
      </c>
      <c r="L19" s="23">
        <v>224</v>
      </c>
      <c r="M19" s="23">
        <v>266</v>
      </c>
      <c r="N19" s="23">
        <v>281</v>
      </c>
      <c r="O19" s="23">
        <v>275</v>
      </c>
      <c r="P19" s="23">
        <v>287</v>
      </c>
      <c r="Q19" s="23">
        <v>230</v>
      </c>
      <c r="R19" s="23">
        <v>273</v>
      </c>
      <c r="S19" s="23">
        <v>294</v>
      </c>
      <c r="T19" s="23">
        <v>360</v>
      </c>
      <c r="U19" s="23">
        <v>315</v>
      </c>
      <c r="V19" s="23">
        <v>438</v>
      </c>
      <c r="W19" s="23">
        <v>450</v>
      </c>
      <c r="X19" s="23">
        <v>434</v>
      </c>
      <c r="Y19" s="23">
        <v>302</v>
      </c>
      <c r="Z19" s="23">
        <v>179</v>
      </c>
      <c r="AA19" s="64">
        <v>254</v>
      </c>
      <c r="AB19" s="64">
        <v>876</v>
      </c>
      <c r="AC19" s="64">
        <v>770</v>
      </c>
      <c r="AD19" s="64">
        <v>85</v>
      </c>
      <c r="AE19" s="168">
        <f>IFERROR(SUM(I19:AD19)/SUM(I20:AD20),0)</f>
        <v>1</v>
      </c>
    </row>
    <row r="20" spans="1:43" s="3" customFormat="1" ht="50.1" customHeight="1" thickTop="1" thickBot="1">
      <c r="A20" s="167"/>
      <c r="B20" s="169"/>
      <c r="C20" s="166"/>
      <c r="D20" s="170"/>
      <c r="E20" s="166"/>
      <c r="F20" s="171"/>
      <c r="G20" s="172"/>
      <c r="H20" s="25" t="str">
        <f>'PANEL DE CONTROL DISTRITAL'!H19</f>
        <v>Credenciales recibidas</v>
      </c>
      <c r="I20" s="43">
        <v>0</v>
      </c>
      <c r="J20" s="43">
        <v>364</v>
      </c>
      <c r="K20" s="43">
        <v>224</v>
      </c>
      <c r="L20" s="43">
        <v>224</v>
      </c>
      <c r="M20" s="43">
        <v>266</v>
      </c>
      <c r="N20" s="43">
        <v>281</v>
      </c>
      <c r="O20" s="43">
        <v>275</v>
      </c>
      <c r="P20" s="43">
        <v>287</v>
      </c>
      <c r="Q20" s="43">
        <v>230</v>
      </c>
      <c r="R20" s="43">
        <v>273</v>
      </c>
      <c r="S20" s="43">
        <v>294</v>
      </c>
      <c r="T20" s="43">
        <v>360</v>
      </c>
      <c r="U20" s="43">
        <v>315</v>
      </c>
      <c r="V20" s="43">
        <v>438</v>
      </c>
      <c r="W20" s="43">
        <v>450</v>
      </c>
      <c r="X20" s="43">
        <v>434</v>
      </c>
      <c r="Y20" s="43">
        <v>302</v>
      </c>
      <c r="Z20" s="43">
        <v>179</v>
      </c>
      <c r="AA20" s="68">
        <v>254</v>
      </c>
      <c r="AB20" s="68">
        <v>876</v>
      </c>
      <c r="AC20" s="68">
        <v>770</v>
      </c>
      <c r="AD20" s="68">
        <v>85</v>
      </c>
      <c r="AE20" s="168"/>
    </row>
    <row r="21" spans="1:43" s="45" customFormat="1" ht="8.1" customHeight="1" thickTop="1" thickBot="1">
      <c r="A21" s="46"/>
      <c r="B21" s="47"/>
      <c r="C21" s="48"/>
      <c r="D21" s="49"/>
      <c r="E21" s="48"/>
      <c r="F21" s="50"/>
      <c r="G21" s="51"/>
      <c r="H21" s="52"/>
      <c r="I21" s="53"/>
      <c r="J21" s="53"/>
      <c r="K21" s="53"/>
      <c r="L21" s="53"/>
      <c r="M21" s="53"/>
      <c r="N21" s="53"/>
      <c r="O21" s="53"/>
      <c r="P21" s="53"/>
      <c r="Q21" s="53"/>
      <c r="R21" s="53"/>
      <c r="S21" s="53"/>
      <c r="T21" s="53"/>
      <c r="U21" s="53"/>
      <c r="V21" s="53"/>
      <c r="W21" s="53"/>
      <c r="X21" s="53"/>
      <c r="Y21" s="53"/>
      <c r="Z21" s="53"/>
      <c r="AA21" s="53"/>
      <c r="AB21" s="53"/>
      <c r="AC21" s="53"/>
      <c r="AD21" s="53"/>
      <c r="AE21" s="54"/>
      <c r="AF21" s="44"/>
      <c r="AG21" s="44"/>
      <c r="AH21" s="44"/>
      <c r="AI21" s="44"/>
      <c r="AJ21" s="44"/>
      <c r="AK21" s="44"/>
      <c r="AL21" s="44"/>
      <c r="AM21" s="44"/>
      <c r="AN21" s="44"/>
      <c r="AO21" s="44"/>
      <c r="AP21" s="44"/>
      <c r="AQ21" s="44"/>
    </row>
    <row r="22" spans="1:43" s="3" customFormat="1" ht="50.1" customHeight="1" thickTop="1" thickBot="1">
      <c r="A22" s="167">
        <f>'PANEL DE CONTROL DISTRITAL'!A21</f>
        <v>5</v>
      </c>
      <c r="B22" s="169" t="str">
        <f>'PANEL DE CONTROL DISTRITAL'!B21</f>
        <v>CONCILIACIÓN</v>
      </c>
      <c r="C22" s="166" t="str">
        <f>'PANEL DE CONTROL DISTRITAL'!C21</f>
        <v>Responsable de Módulo</v>
      </c>
      <c r="D22" s="170" t="str">
        <f>'PANEL DE CONTROL DISTRITAL'!D21</f>
        <v xml:space="preserve">Credenciales disponibles para entrega = </v>
      </c>
      <c r="E22" s="166" t="str">
        <f>'PANEL DE CONTROL DISTRITAL'!E21</f>
        <v>(Credenciales en resguardo / Credenciales totales en SIIRFE disponibles para entrega) x 100</v>
      </c>
      <c r="F22" s="171" t="str">
        <f>'PANEL DE CONTROL DISTRITAL'!F21</f>
        <v>Semanal (remesa)</v>
      </c>
      <c r="G22" s="172">
        <f>'PANEL DE CONTROL DISTRITAL'!G21</f>
        <v>1</v>
      </c>
      <c r="H22" s="25" t="str">
        <f>'PANEL DE CONTROL DISTRITAL'!H21</f>
        <v>Credenciales en resguardo</v>
      </c>
      <c r="I22" s="23">
        <v>728</v>
      </c>
      <c r="J22" s="23">
        <v>693</v>
      </c>
      <c r="K22" s="23">
        <v>567</v>
      </c>
      <c r="L22" s="23">
        <v>657</v>
      </c>
      <c r="M22" s="23">
        <v>605</v>
      </c>
      <c r="N22" s="23">
        <v>607</v>
      </c>
      <c r="O22" s="23">
        <v>600</v>
      </c>
      <c r="P22" s="23">
        <v>604</v>
      </c>
      <c r="Q22" s="23">
        <v>549</v>
      </c>
      <c r="R22" s="23">
        <v>588</v>
      </c>
      <c r="S22" s="23">
        <v>556</v>
      </c>
      <c r="T22" s="23">
        <v>621</v>
      </c>
      <c r="U22" s="23">
        <v>624</v>
      </c>
      <c r="V22" s="23">
        <v>694</v>
      </c>
      <c r="W22" s="23">
        <v>713</v>
      </c>
      <c r="X22" s="23">
        <v>699</v>
      </c>
      <c r="Y22" s="23">
        <v>612</v>
      </c>
      <c r="Z22" s="23">
        <v>473</v>
      </c>
      <c r="AA22" s="64">
        <v>416</v>
      </c>
      <c r="AB22" s="64">
        <v>782</v>
      </c>
      <c r="AC22" s="64">
        <v>793</v>
      </c>
      <c r="AD22" s="64">
        <v>776</v>
      </c>
      <c r="AE22" s="168">
        <f>IFERROR(SUM(I22:AD22)/SUM(I23:AD23),0)</f>
        <v>1</v>
      </c>
    </row>
    <row r="23" spans="1:43" s="3" customFormat="1" ht="50.1" customHeight="1" thickTop="1" thickBot="1">
      <c r="A23" s="167"/>
      <c r="B23" s="169"/>
      <c r="C23" s="166"/>
      <c r="D23" s="170"/>
      <c r="E23" s="166"/>
      <c r="F23" s="171"/>
      <c r="G23" s="172"/>
      <c r="H23" s="25" t="str">
        <f>'PANEL DE CONTROL DISTRITAL'!H22</f>
        <v>Credenciales totales en SIIRFE disponibles para entrega</v>
      </c>
      <c r="I23" s="43">
        <v>728</v>
      </c>
      <c r="J23" s="43">
        <v>693</v>
      </c>
      <c r="K23" s="43">
        <v>567</v>
      </c>
      <c r="L23" s="43">
        <v>657</v>
      </c>
      <c r="M23" s="43">
        <v>605</v>
      </c>
      <c r="N23" s="43">
        <v>607</v>
      </c>
      <c r="O23" s="43">
        <v>600</v>
      </c>
      <c r="P23" s="43">
        <v>604</v>
      </c>
      <c r="Q23" s="43">
        <v>549</v>
      </c>
      <c r="R23" s="43">
        <v>588</v>
      </c>
      <c r="S23" s="43">
        <v>556</v>
      </c>
      <c r="T23" s="43">
        <v>621</v>
      </c>
      <c r="U23" s="43">
        <v>624</v>
      </c>
      <c r="V23" s="43">
        <v>694</v>
      </c>
      <c r="W23" s="43">
        <v>713</v>
      </c>
      <c r="X23" s="43">
        <v>699</v>
      </c>
      <c r="Y23" s="43">
        <v>612</v>
      </c>
      <c r="Z23" s="43">
        <v>473</v>
      </c>
      <c r="AA23" s="68">
        <v>416</v>
      </c>
      <c r="AB23" s="68">
        <v>782</v>
      </c>
      <c r="AC23" s="68">
        <v>793</v>
      </c>
      <c r="AD23" s="68">
        <v>776</v>
      </c>
      <c r="AE23" s="168"/>
    </row>
    <row r="24" spans="1:43" s="4" customFormat="1" ht="8.25" customHeight="1" thickTop="1" thickBot="1">
      <c r="A24" s="167"/>
      <c r="B24" s="167"/>
      <c r="C24" s="167"/>
      <c r="D24" s="167"/>
      <c r="E24" s="167"/>
      <c r="F24" s="167"/>
      <c r="G24" s="167"/>
      <c r="H24" s="167"/>
      <c r="I24" s="167"/>
      <c r="J24" s="167"/>
      <c r="K24" s="167"/>
      <c r="L24" s="167"/>
      <c r="M24" s="167"/>
      <c r="N24" s="167"/>
      <c r="O24" s="167"/>
      <c r="P24" s="167"/>
      <c r="Q24" s="167"/>
      <c r="R24" s="167"/>
      <c r="S24" s="167"/>
      <c r="T24" s="167"/>
      <c r="U24" s="167"/>
      <c r="V24" s="167"/>
      <c r="W24" s="167"/>
      <c r="X24" s="167"/>
      <c r="Y24" s="167"/>
      <c r="Z24" s="167"/>
      <c r="AA24" s="167"/>
      <c r="AB24" s="167"/>
      <c r="AC24" s="167"/>
      <c r="AD24" s="167"/>
      <c r="AE24" s="167"/>
    </row>
    <row r="25" spans="1:43" ht="50.1" customHeight="1" thickTop="1" thickBot="1">
      <c r="A25" s="167">
        <f>'PANEL DE CONTROL DISTRITAL'!A24</f>
        <v>6</v>
      </c>
      <c r="B25" s="169" t="str">
        <f>'PANEL DE CONTROL DISTRITAL'!B24</f>
        <v>ENTREGA</v>
      </c>
      <c r="C25" s="166" t="str">
        <f>'PANEL DE CONTROL DISTRITAL'!C24</f>
        <v>Operador de Equipo Tecnológico</v>
      </c>
      <c r="D25" s="170" t="str">
        <f>'PANEL DE CONTROL DISTRITAL'!D24</f>
        <v xml:space="preserve">Efectividad de entrega de CPV en MAC = </v>
      </c>
      <c r="E25" s="166" t="str">
        <f>'PANEL DE CONTROL DISTRITAL'!E24</f>
        <v>(Total de credenciales entregadas / Total de credenciales solicitadas) x 100</v>
      </c>
      <c r="F25" s="171" t="str">
        <f>'PANEL DE CONTROL DISTRITAL'!F24</f>
        <v>Semanal (remesa)</v>
      </c>
      <c r="G25" s="172">
        <f>'PANEL DE CONTROL DISTRITAL'!G24</f>
        <v>0.9</v>
      </c>
      <c r="H25" s="25" t="str">
        <f>'PANEL DE CONTROL DISTRITAL'!H24</f>
        <v xml:space="preserve">Total de credenciales entregadas </v>
      </c>
      <c r="I25" s="23">
        <v>90</v>
      </c>
      <c r="J25" s="23">
        <v>367</v>
      </c>
      <c r="K25" s="23">
        <v>240</v>
      </c>
      <c r="L25" s="23">
        <v>240</v>
      </c>
      <c r="M25" s="23">
        <v>260</v>
      </c>
      <c r="N25" s="23">
        <v>274</v>
      </c>
      <c r="O25" s="23">
        <v>282</v>
      </c>
      <c r="P25" s="23">
        <v>283</v>
      </c>
      <c r="Q25" s="23">
        <v>285</v>
      </c>
      <c r="R25" s="23">
        <v>234</v>
      </c>
      <c r="S25" s="23">
        <v>319</v>
      </c>
      <c r="T25" s="23">
        <v>295</v>
      </c>
      <c r="U25" s="23">
        <v>312</v>
      </c>
      <c r="V25" s="23">
        <v>368</v>
      </c>
      <c r="W25" s="23">
        <v>431</v>
      </c>
      <c r="X25" s="23">
        <v>443</v>
      </c>
      <c r="Y25" s="23">
        <v>389</v>
      </c>
      <c r="Z25" s="23">
        <v>318</v>
      </c>
      <c r="AA25" s="64">
        <v>311</v>
      </c>
      <c r="AB25" s="64">
        <v>510</v>
      </c>
      <c r="AC25" s="64">
        <v>749</v>
      </c>
      <c r="AD25" s="64">
        <v>102</v>
      </c>
      <c r="AE25" s="168">
        <f>IFERROR(SUM(I25:AD25)/SUM(I26:AD26),0)</f>
        <v>1</v>
      </c>
    </row>
    <row r="26" spans="1:43" ht="50.1" customHeight="1" thickTop="1" thickBot="1">
      <c r="A26" s="167"/>
      <c r="B26" s="169"/>
      <c r="C26" s="166"/>
      <c r="D26" s="170"/>
      <c r="E26" s="166"/>
      <c r="F26" s="171"/>
      <c r="G26" s="172"/>
      <c r="H26" s="25" t="str">
        <f>'PANEL DE CONTROL DISTRITAL'!H25</f>
        <v xml:space="preserve"> Total de credenciales solicitadas</v>
      </c>
      <c r="I26" s="43">
        <v>90</v>
      </c>
      <c r="J26" s="43">
        <v>367</v>
      </c>
      <c r="K26" s="43">
        <v>240</v>
      </c>
      <c r="L26" s="43">
        <v>240</v>
      </c>
      <c r="M26" s="43">
        <v>260</v>
      </c>
      <c r="N26" s="43">
        <v>274</v>
      </c>
      <c r="O26" s="43">
        <v>282</v>
      </c>
      <c r="P26" s="43">
        <v>283</v>
      </c>
      <c r="Q26" s="43">
        <v>285</v>
      </c>
      <c r="R26" s="43">
        <v>234</v>
      </c>
      <c r="S26" s="43">
        <v>319</v>
      </c>
      <c r="T26" s="43">
        <v>295</v>
      </c>
      <c r="U26" s="43">
        <v>312</v>
      </c>
      <c r="V26" s="43">
        <v>368</v>
      </c>
      <c r="W26" s="43">
        <v>431</v>
      </c>
      <c r="X26" s="43">
        <v>443</v>
      </c>
      <c r="Y26" s="43">
        <v>389</v>
      </c>
      <c r="Z26" s="43">
        <v>318</v>
      </c>
      <c r="AA26" s="68">
        <v>311</v>
      </c>
      <c r="AB26" s="68">
        <v>510</v>
      </c>
      <c r="AC26" s="68">
        <v>749</v>
      </c>
      <c r="AD26" s="68">
        <v>102</v>
      </c>
      <c r="AE26" s="168"/>
    </row>
    <row r="27" spans="1:43" ht="15.75" customHeight="1" thickTop="1">
      <c r="B27" s="1" t="s">
        <v>116</v>
      </c>
      <c r="H27" s="55"/>
      <c r="I27" s="56"/>
      <c r="J27" s="56"/>
      <c r="K27" s="56"/>
      <c r="L27" s="56"/>
      <c r="M27" s="56"/>
      <c r="N27" s="56"/>
      <c r="O27" s="56"/>
      <c r="P27" s="56"/>
      <c r="Q27" s="56"/>
      <c r="R27" s="56"/>
      <c r="S27" s="56"/>
      <c r="T27" s="56"/>
      <c r="U27" s="56"/>
      <c r="V27" s="56"/>
      <c r="W27" s="56"/>
      <c r="X27" s="56"/>
      <c r="Y27" s="56"/>
      <c r="Z27" s="56"/>
      <c r="AA27" s="56"/>
      <c r="AB27" s="56"/>
      <c r="AC27" s="56"/>
      <c r="AD27" s="56"/>
      <c r="AE27" s="12"/>
    </row>
    <row r="28" spans="1:43" ht="15.75" customHeight="1">
      <c r="H28" s="57"/>
    </row>
    <row r="29" spans="1:43" ht="15.75" customHeight="1">
      <c r="H29" s="57"/>
      <c r="I29" s="179" t="s">
        <v>117</v>
      </c>
      <c r="J29" s="179"/>
      <c r="K29" s="179"/>
      <c r="L29" s="179"/>
    </row>
    <row r="30" spans="1:43" ht="15.75" customHeight="1">
      <c r="H30" s="57"/>
      <c r="I30" s="26"/>
      <c r="J30" s="27" t="s">
        <v>118</v>
      </c>
      <c r="K30" s="27"/>
      <c r="L30" s="27"/>
    </row>
    <row r="31" spans="1:43" ht="39" customHeight="1">
      <c r="H31" s="57"/>
      <c r="I31" s="28"/>
      <c r="J31" s="27" t="s">
        <v>119</v>
      </c>
      <c r="K31" s="27"/>
      <c r="L31" s="27"/>
    </row>
    <row r="32" spans="1:43" ht="30" customHeight="1">
      <c r="H32" s="57"/>
      <c r="I32" s="29"/>
      <c r="J32" s="27" t="s">
        <v>120</v>
      </c>
      <c r="K32" s="27"/>
      <c r="L32" s="27"/>
    </row>
    <row r="33" spans="2:13" ht="30" customHeight="1">
      <c r="H33" s="57"/>
      <c r="I33" s="27"/>
      <c r="J33" s="27"/>
      <c r="K33" s="27"/>
      <c r="L33" s="27"/>
    </row>
    <row r="34" spans="2:13" ht="30" customHeight="1">
      <c r="B34" s="180" t="s">
        <v>121</v>
      </c>
      <c r="C34" s="180"/>
      <c r="D34" s="180"/>
      <c r="E34" s="180"/>
      <c r="F34" s="180"/>
      <c r="G34" s="180"/>
      <c r="H34" s="180"/>
      <c r="I34" s="180"/>
      <c r="J34" s="180"/>
      <c r="K34" s="180"/>
      <c r="L34" s="180"/>
      <c r="M34" s="181"/>
    </row>
    <row r="35" spans="2:13" ht="30" customHeight="1">
      <c r="B35" s="182" t="s">
        <v>122</v>
      </c>
      <c r="C35" s="182"/>
      <c r="D35" s="182"/>
      <c r="E35" s="182"/>
      <c r="F35" s="182"/>
      <c r="G35" s="183"/>
      <c r="H35" s="184" t="s">
        <v>123</v>
      </c>
      <c r="I35" s="182"/>
      <c r="J35" s="182"/>
      <c r="K35" s="182"/>
      <c r="L35" s="182"/>
      <c r="M35" s="183"/>
    </row>
    <row r="36" spans="2:13" ht="30" customHeight="1">
      <c r="B36" s="173"/>
      <c r="C36" s="174"/>
      <c r="D36" s="174"/>
      <c r="E36" s="174"/>
      <c r="F36" s="174"/>
      <c r="G36" s="175"/>
      <c r="H36" s="173"/>
      <c r="I36" s="174"/>
      <c r="J36" s="174"/>
      <c r="K36" s="174"/>
      <c r="L36" s="174"/>
      <c r="M36" s="175"/>
    </row>
    <row r="37" spans="2:13" ht="30" customHeight="1">
      <c r="B37" s="176"/>
      <c r="C37" s="177"/>
      <c r="D37" s="177"/>
      <c r="E37" s="177"/>
      <c r="F37" s="177"/>
      <c r="G37" s="178"/>
      <c r="H37" s="176"/>
      <c r="I37" s="177"/>
      <c r="J37" s="177"/>
      <c r="K37" s="177"/>
      <c r="L37" s="177"/>
      <c r="M37" s="178"/>
    </row>
    <row r="38" spans="2:13" ht="35.1" customHeight="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1">
    <mergeCell ref="AE10:AE11"/>
    <mergeCell ref="F10:F11"/>
    <mergeCell ref="AE6:AE9"/>
    <mergeCell ref="B7:D7"/>
    <mergeCell ref="A1:AE1"/>
    <mergeCell ref="F2:G2"/>
    <mergeCell ref="X2:AE2"/>
    <mergeCell ref="A4:AE4"/>
    <mergeCell ref="A5:AE5"/>
    <mergeCell ref="E7:H7"/>
    <mergeCell ref="I7:X7"/>
    <mergeCell ref="B8:X8"/>
    <mergeCell ref="A6:A9"/>
    <mergeCell ref="B6:H6"/>
    <mergeCell ref="I6:X6"/>
    <mergeCell ref="G10:G11"/>
    <mergeCell ref="A12:AE12"/>
    <mergeCell ref="A13:A14"/>
    <mergeCell ref="B13:B14"/>
    <mergeCell ref="C13:C14"/>
    <mergeCell ref="D13:D14"/>
    <mergeCell ref="E13:E14"/>
    <mergeCell ref="F13:F14"/>
    <mergeCell ref="G13:G14"/>
    <mergeCell ref="AE13:AE14"/>
    <mergeCell ref="A10:A11"/>
    <mergeCell ref="B10:B11"/>
    <mergeCell ref="C10:C11"/>
    <mergeCell ref="D10:D11"/>
    <mergeCell ref="E10:E11"/>
    <mergeCell ref="A15:AE15"/>
    <mergeCell ref="A16:A17"/>
    <mergeCell ref="B16:B17"/>
    <mergeCell ref="C16:C17"/>
    <mergeCell ref="D16:D17"/>
    <mergeCell ref="E16:E17"/>
    <mergeCell ref="F16:F17"/>
    <mergeCell ref="G16:G17"/>
    <mergeCell ref="AE16:AE17"/>
    <mergeCell ref="E22:E23"/>
    <mergeCell ref="F22:F23"/>
    <mergeCell ref="A18:AE18"/>
    <mergeCell ref="A19:A20"/>
    <mergeCell ref="B19:B20"/>
    <mergeCell ref="C19:C20"/>
    <mergeCell ref="D19:D20"/>
    <mergeCell ref="E19:E20"/>
    <mergeCell ref="F19:F20"/>
    <mergeCell ref="G19:G20"/>
    <mergeCell ref="AE19:AE20"/>
    <mergeCell ref="B36:G37"/>
    <mergeCell ref="H36:M37"/>
    <mergeCell ref="G22:G23"/>
    <mergeCell ref="AE22:AE23"/>
    <mergeCell ref="A24:AE24"/>
    <mergeCell ref="A25:A26"/>
    <mergeCell ref="B25:B26"/>
    <mergeCell ref="C25:C26"/>
    <mergeCell ref="D25:D26"/>
    <mergeCell ref="E25:E26"/>
    <mergeCell ref="F25:F26"/>
    <mergeCell ref="G25:G26"/>
    <mergeCell ref="A22:A23"/>
    <mergeCell ref="B22:B23"/>
    <mergeCell ref="C22:C23"/>
    <mergeCell ref="D22:D23"/>
    <mergeCell ref="AE25:AE26"/>
    <mergeCell ref="I29:L29"/>
    <mergeCell ref="B34:M34"/>
    <mergeCell ref="B35:G35"/>
    <mergeCell ref="H35:M35"/>
  </mergeCells>
  <conditionalFormatting sqref="I21:AD21">
    <cfRule type="colorScale" priority="18">
      <colorScale>
        <cfvo type="min"/>
        <cfvo type="percentile" val="50"/>
        <cfvo type="max"/>
        <color rgb="FFE98BD7"/>
        <color rgb="FFD5007F"/>
        <color rgb="FF950054"/>
      </colorScale>
    </cfRule>
  </conditionalFormatting>
  <conditionalFormatting sqref="AE10">
    <cfRule type="cellIs" dxfId="663" priority="15" operator="greaterThan">
      <formula>95%</formula>
    </cfRule>
    <cfRule type="cellIs" dxfId="662" priority="16" operator="greaterThanOrEqual">
      <formula>90%</formula>
    </cfRule>
    <cfRule type="cellIs" dxfId="661" priority="17" operator="lessThan">
      <formula>89.99%</formula>
    </cfRule>
  </conditionalFormatting>
  <conditionalFormatting sqref="AE13">
    <cfRule type="cellIs" dxfId="660" priority="12" operator="greaterThan">
      <formula>95%</formula>
    </cfRule>
    <cfRule type="cellIs" dxfId="659" priority="13" operator="greaterThanOrEqual">
      <formula>90%</formula>
    </cfRule>
    <cfRule type="cellIs" dxfId="658" priority="14" operator="lessThan">
      <formula>89.99%</formula>
    </cfRule>
  </conditionalFormatting>
  <conditionalFormatting sqref="AE16">
    <cfRule type="cellIs" dxfId="657" priority="9" operator="greaterThan">
      <formula>95%</formula>
    </cfRule>
    <cfRule type="cellIs" dxfId="656" priority="10" operator="greaterThanOrEqual">
      <formula>90%</formula>
    </cfRule>
    <cfRule type="cellIs" dxfId="655" priority="11" operator="lessThan">
      <formula>89.99%</formula>
    </cfRule>
  </conditionalFormatting>
  <conditionalFormatting sqref="AE19">
    <cfRule type="cellIs" dxfId="654" priority="6" operator="greaterThan">
      <formula>95%</formula>
    </cfRule>
    <cfRule type="cellIs" dxfId="653" priority="7" operator="greaterThanOrEqual">
      <formula>90%</formula>
    </cfRule>
    <cfRule type="cellIs" dxfId="652" priority="8" operator="lessThan">
      <formula>89.99%</formula>
    </cfRule>
  </conditionalFormatting>
  <conditionalFormatting sqref="AE22">
    <cfRule type="cellIs" dxfId="651" priority="1" operator="greaterThanOrEqual">
      <formula>100%</formula>
    </cfRule>
    <cfRule type="cellIs" dxfId="650" priority="2" operator="lessThan">
      <formula>99.99%</formula>
    </cfRule>
  </conditionalFormatting>
  <conditionalFormatting sqref="AE25">
    <cfRule type="cellIs" dxfId="649" priority="3" operator="greaterThan">
      <formula>95%</formula>
    </cfRule>
    <cfRule type="cellIs" dxfId="648" priority="4" operator="greaterThanOrEqual">
      <formula>90%</formula>
    </cfRule>
    <cfRule type="cellIs" dxfId="647" priority="5" operator="lessThan">
      <formula>89.99%</formula>
    </cfRule>
  </conditionalFormatting>
  <dataValidations count="1">
    <dataValidation showDropDown="1" showInputMessage="1" showErrorMessage="1" sqref="C21 G19:G23 G10:G11 G16:G17 G13:G14 G25:G26" xr:uid="{7C2E3566-2279-4D56-9ED8-2C79BD4F1259}"/>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CA37CB-90FA-42D8-9123-77B701C68220}">
  <sheetPr>
    <tabColor rgb="FF950054"/>
  </sheetPr>
  <dimension ref="A1:AQ48"/>
  <sheetViews>
    <sheetView showGridLines="0" topLeftCell="U20" zoomScale="85" zoomScaleNormal="85" workbookViewId="0">
      <selection activeCell="AG25" sqref="AG25"/>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0" width="10.7109375" style="1" customWidth="1"/>
    <col min="31" max="31" width="22.7109375" style="1" customWidth="1"/>
    <col min="32" max="16384" width="11.42578125" style="1"/>
  </cols>
  <sheetData>
    <row r="1" spans="1:43" ht="40.5" customHeight="1">
      <c r="A1" s="148" t="str">
        <f>'PANEL DE CONTROL DISTRITAL'!A1:Q1</f>
        <v>INSTITUTO NACIONAL ELECTORAL
SISTEMA DE GESTIÓN DE LA CALIDAD
ESTADO DE MÉXICO</v>
      </c>
      <c r="B1" s="148"/>
      <c r="C1" s="148"/>
      <c r="D1" s="148"/>
      <c r="E1" s="148"/>
      <c r="F1" s="148"/>
      <c r="G1" s="148"/>
      <c r="H1" s="148"/>
      <c r="I1" s="148"/>
      <c r="J1" s="148"/>
      <c r="K1" s="148"/>
      <c r="L1" s="148"/>
      <c r="M1" s="148"/>
      <c r="N1" s="148"/>
      <c r="O1" s="148"/>
      <c r="P1" s="148"/>
      <c r="Q1" s="148"/>
      <c r="R1" s="148"/>
      <c r="S1" s="148"/>
      <c r="T1" s="148"/>
      <c r="U1" s="148"/>
      <c r="V1" s="148"/>
      <c r="W1" s="148"/>
      <c r="X1" s="148"/>
      <c r="Y1" s="148"/>
      <c r="Z1" s="148"/>
      <c r="AA1" s="148"/>
      <c r="AB1" s="148"/>
      <c r="AC1" s="148"/>
      <c r="AD1" s="148"/>
      <c r="AE1" s="148"/>
    </row>
    <row r="2" spans="1:43" ht="33.75" customHeight="1">
      <c r="A2" s="11"/>
      <c r="B2" s="11"/>
      <c r="C2" s="11"/>
      <c r="D2" s="9" t="s">
        <v>89</v>
      </c>
      <c r="E2" s="9">
        <v>20</v>
      </c>
      <c r="F2" s="149" t="s">
        <v>90</v>
      </c>
      <c r="G2" s="149"/>
      <c r="H2" s="20">
        <v>152054</v>
      </c>
      <c r="I2" s="19"/>
      <c r="J2" s="19"/>
      <c r="K2" s="19"/>
      <c r="L2" s="19"/>
      <c r="M2" s="19"/>
      <c r="N2" s="19"/>
      <c r="O2" s="19"/>
      <c r="P2" s="19"/>
      <c r="Q2" s="19"/>
      <c r="R2" s="19"/>
      <c r="S2" s="19"/>
      <c r="T2" s="19"/>
      <c r="U2" s="19"/>
      <c r="V2" s="19"/>
      <c r="W2" s="58"/>
      <c r="X2" s="150" t="str">
        <f>'PANEL DE CONTROL DISTRITAL'!M2</f>
        <v>Fecha de corte: 22/01/2024</v>
      </c>
      <c r="Y2" s="150"/>
      <c r="Z2" s="150"/>
      <c r="AA2" s="150"/>
      <c r="AB2" s="150"/>
      <c r="AC2" s="150"/>
      <c r="AD2" s="150"/>
      <c r="AE2" s="150"/>
      <c r="AF2" s="15"/>
    </row>
    <row r="3" spans="1:43" ht="11.25" customHeight="1">
      <c r="A3" s="11"/>
      <c r="B3" s="6"/>
      <c r="C3" s="6"/>
      <c r="D3" s="6"/>
      <c r="E3" s="6"/>
      <c r="F3" s="6"/>
      <c r="G3" s="6"/>
      <c r="H3" s="6"/>
      <c r="I3" s="6"/>
      <c r="J3" s="6"/>
      <c r="K3" s="6"/>
      <c r="L3" s="6"/>
      <c r="M3" s="6"/>
      <c r="N3" s="6"/>
      <c r="O3" s="6"/>
      <c r="P3" s="6"/>
      <c r="Q3" s="6"/>
      <c r="R3" s="6"/>
      <c r="S3" s="6"/>
      <c r="T3" s="6"/>
      <c r="U3" s="6"/>
      <c r="V3" s="6"/>
      <c r="W3" s="6"/>
      <c r="X3" s="6"/>
      <c r="Y3" s="6"/>
      <c r="Z3" s="6"/>
      <c r="AA3" s="6"/>
      <c r="AB3" s="6"/>
      <c r="AC3" s="6"/>
      <c r="AD3" s="6"/>
    </row>
    <row r="4" spans="1:43" ht="30" customHeight="1">
      <c r="A4" s="154" t="s">
        <v>91</v>
      </c>
      <c r="B4" s="155"/>
      <c r="C4" s="155"/>
      <c r="D4" s="155"/>
      <c r="E4" s="155"/>
      <c r="F4" s="155"/>
      <c r="G4" s="155"/>
      <c r="H4" s="155"/>
      <c r="I4" s="155"/>
      <c r="J4" s="155"/>
      <c r="K4" s="155"/>
      <c r="L4" s="155"/>
      <c r="M4" s="155"/>
      <c r="N4" s="155"/>
      <c r="O4" s="155"/>
      <c r="P4" s="155"/>
      <c r="Q4" s="155"/>
      <c r="R4" s="155"/>
      <c r="S4" s="155"/>
      <c r="T4" s="155"/>
      <c r="U4" s="155"/>
      <c r="V4" s="155"/>
      <c r="W4" s="155"/>
      <c r="X4" s="155"/>
      <c r="Y4" s="155"/>
      <c r="Z4" s="155"/>
      <c r="AA4" s="155"/>
      <c r="AB4" s="155"/>
      <c r="AC4" s="155"/>
      <c r="AD4" s="155"/>
      <c r="AE4" s="156"/>
      <c r="AG4" s="18"/>
    </row>
    <row r="5" spans="1:43" ht="5.25" customHeight="1">
      <c r="A5" s="157"/>
      <c r="B5" s="158"/>
      <c r="C5" s="158"/>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9"/>
    </row>
    <row r="6" spans="1:43" ht="18" customHeight="1">
      <c r="A6" s="151" t="str">
        <f>'PANEL DE CONTROL DISTRITAL'!A6</f>
        <v>Número</v>
      </c>
      <c r="B6" s="152" t="str">
        <f>'PANEL DE CONTROL DISTRITAL'!B6</f>
        <v xml:space="preserve">PROCESOS SUSTANTIVOS E INDICADORES </v>
      </c>
      <c r="C6" s="152"/>
      <c r="D6" s="152"/>
      <c r="E6" s="152"/>
      <c r="F6" s="152"/>
      <c r="G6" s="152"/>
      <c r="H6" s="152"/>
      <c r="I6" s="160" t="s">
        <v>92</v>
      </c>
      <c r="J6" s="161"/>
      <c r="K6" s="161"/>
      <c r="L6" s="161"/>
      <c r="M6" s="161"/>
      <c r="N6" s="161"/>
      <c r="O6" s="161"/>
      <c r="P6" s="161"/>
      <c r="Q6" s="161"/>
      <c r="R6" s="161"/>
      <c r="S6" s="161"/>
      <c r="T6" s="161"/>
      <c r="U6" s="161"/>
      <c r="V6" s="161"/>
      <c r="W6" s="161"/>
      <c r="X6" s="161"/>
      <c r="Y6" s="85"/>
      <c r="Z6" s="85"/>
      <c r="AA6" s="85"/>
      <c r="AB6" s="85"/>
      <c r="AC6" s="85"/>
      <c r="AD6" s="85"/>
      <c r="AE6" s="153" t="s">
        <v>93</v>
      </c>
    </row>
    <row r="7" spans="1:43" ht="17.25" customHeight="1">
      <c r="A7" s="151"/>
      <c r="B7" s="152" t="str">
        <f>'PANEL DE CONTROL DISTRITAL'!B7</f>
        <v>DESCRIPCIÓN</v>
      </c>
      <c r="C7" s="152"/>
      <c r="D7" s="152"/>
      <c r="E7" s="152" t="str">
        <f>'PANEL DE CONTROL DISTRITAL'!E7</f>
        <v>MEDICIÓN</v>
      </c>
      <c r="F7" s="152"/>
      <c r="G7" s="152"/>
      <c r="H7" s="152"/>
      <c r="I7" s="162" t="str">
        <f>'PANEL DE CONTROL DISTRITAL'!A5</f>
        <v>CAMPAÑA ANUAL INTENSA 2023</v>
      </c>
      <c r="J7" s="163"/>
      <c r="K7" s="163"/>
      <c r="L7" s="163"/>
      <c r="M7" s="163"/>
      <c r="N7" s="163"/>
      <c r="O7" s="163"/>
      <c r="P7" s="163"/>
      <c r="Q7" s="163"/>
      <c r="R7" s="163"/>
      <c r="S7" s="163"/>
      <c r="T7" s="163"/>
      <c r="U7" s="163"/>
      <c r="V7" s="163"/>
      <c r="W7" s="163"/>
      <c r="X7" s="163"/>
      <c r="Y7" s="86"/>
      <c r="Z7" s="86"/>
      <c r="AA7" s="86"/>
      <c r="AB7" s="86"/>
      <c r="AC7" s="86"/>
      <c r="AD7" s="86"/>
      <c r="AE7" s="153"/>
    </row>
    <row r="8" spans="1:43" ht="5.25" customHeight="1">
      <c r="A8" s="151"/>
      <c r="B8" s="164"/>
      <c r="C8" s="165"/>
      <c r="D8" s="165"/>
      <c r="E8" s="165"/>
      <c r="F8" s="165"/>
      <c r="G8" s="165"/>
      <c r="H8" s="165"/>
      <c r="I8" s="165"/>
      <c r="J8" s="165"/>
      <c r="K8" s="165"/>
      <c r="L8" s="165"/>
      <c r="M8" s="165"/>
      <c r="N8" s="165"/>
      <c r="O8" s="165"/>
      <c r="P8" s="165"/>
      <c r="Q8" s="165"/>
      <c r="R8" s="165"/>
      <c r="S8" s="165"/>
      <c r="T8" s="165"/>
      <c r="U8" s="165"/>
      <c r="V8" s="165"/>
      <c r="W8" s="165"/>
      <c r="X8" s="165"/>
      <c r="Y8" s="87"/>
      <c r="Z8" s="87"/>
      <c r="AA8" s="87"/>
      <c r="AB8" s="87"/>
      <c r="AC8" s="87"/>
      <c r="AD8" s="87"/>
      <c r="AE8" s="153"/>
    </row>
    <row r="9" spans="1:43" s="2" customFormat="1" ht="29.25" customHeight="1" thickTop="1" thickBot="1">
      <c r="A9" s="151"/>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42" t="str">
        <f>'PANEL DE CONTROL DISTRITAL'!H8</f>
        <v>Nominativo</v>
      </c>
      <c r="I9" s="31" t="str">
        <f>'150151'!I9</f>
        <v>2023-37</v>
      </c>
      <c r="J9" s="31" t="str">
        <f>'150151'!J9</f>
        <v>2023-38</v>
      </c>
      <c r="K9" s="31" t="str">
        <f>'150151'!K9</f>
        <v>2023-39</v>
      </c>
      <c r="L9" s="31" t="str">
        <f>'150151'!L9</f>
        <v>2023-40</v>
      </c>
      <c r="M9" s="31" t="str">
        <f>'150151'!M9</f>
        <v>2023-41</v>
      </c>
      <c r="N9" s="31" t="str">
        <f>'150151'!N9</f>
        <v>2023-42</v>
      </c>
      <c r="O9" s="31" t="str">
        <f>'150151'!O9</f>
        <v>2023-43</v>
      </c>
      <c r="P9" s="31" t="str">
        <f>'150151'!P9</f>
        <v>2023-44</v>
      </c>
      <c r="Q9" s="31" t="str">
        <f>'150151'!Q9</f>
        <v>2023-45</v>
      </c>
      <c r="R9" s="31" t="str">
        <f>'150151'!R9</f>
        <v>2023-46</v>
      </c>
      <c r="S9" s="31" t="str">
        <f>'150151'!S9</f>
        <v>2023-47</v>
      </c>
      <c r="T9" s="31" t="str">
        <f>'150151'!T9</f>
        <v>2023-48</v>
      </c>
      <c r="U9" s="31" t="str">
        <f>'150151'!U9</f>
        <v>2023-49</v>
      </c>
      <c r="V9" s="31" t="str">
        <f>'150151'!V9</f>
        <v>2023-50</v>
      </c>
      <c r="W9" s="31" t="str">
        <f>'150151'!W9</f>
        <v>2023-51</v>
      </c>
      <c r="X9" s="31" t="str">
        <f>'150151'!X9</f>
        <v>2023-52</v>
      </c>
      <c r="Y9" s="31" t="s">
        <v>110</v>
      </c>
      <c r="Z9" s="31" t="s">
        <v>111</v>
      </c>
      <c r="AA9" s="31" t="s">
        <v>112</v>
      </c>
      <c r="AB9" s="31" t="s">
        <v>113</v>
      </c>
      <c r="AC9" s="31" t="s">
        <v>114</v>
      </c>
      <c r="AD9" s="31" t="s">
        <v>115</v>
      </c>
      <c r="AE9" s="153"/>
    </row>
    <row r="10" spans="1:43" s="2" customFormat="1" ht="50.1" customHeight="1" thickTop="1" thickBot="1">
      <c r="A10" s="167">
        <f>'PANEL DE CONTROL DISTRITAL'!A9</f>
        <v>1</v>
      </c>
      <c r="B10" s="169" t="str">
        <f>'PANEL DE CONTROL DISTRITAL'!B9</f>
        <v>ENTREVISTA</v>
      </c>
      <c r="C10" s="166" t="str">
        <f>'PANEL DE CONTROL DISTRITAL'!C9</f>
        <v xml:space="preserve"> Auxiliar de Atención Ciudadana</v>
      </c>
      <c r="D10" s="170" t="str">
        <f>'PANEL DE CONTROL DISTRITAL'!D9</f>
        <v>Efectividad de la entrevista =</v>
      </c>
      <c r="E10" s="166" t="str">
        <f>'PANEL DE CONTROL DISTRITAL'!E9</f>
        <v>(Número de trámites aplicados / (Número de fichas requisitadas - Notificaciones de improcedencia de trámite)) x 100</v>
      </c>
      <c r="F10" s="171" t="str">
        <f>'PANEL DE CONTROL DISTRITAL'!F9</f>
        <v>Semanal (remesa)</v>
      </c>
      <c r="G10" s="172">
        <f>'PANEL DE CONTROL DISTRITAL'!G9</f>
        <v>0.9</v>
      </c>
      <c r="H10" s="25" t="str">
        <f>'PANEL DE CONTROL DISTRITAL'!H9</f>
        <v>Número de trámites aplicados</v>
      </c>
      <c r="I10" s="23">
        <v>43</v>
      </c>
      <c r="J10" s="23">
        <v>377</v>
      </c>
      <c r="K10" s="23">
        <v>286</v>
      </c>
      <c r="L10" s="23">
        <v>322</v>
      </c>
      <c r="M10" s="23">
        <v>378</v>
      </c>
      <c r="N10" s="23">
        <v>328</v>
      </c>
      <c r="O10" s="23">
        <v>311</v>
      </c>
      <c r="P10" s="23">
        <v>334</v>
      </c>
      <c r="Q10" s="23">
        <v>371</v>
      </c>
      <c r="R10" s="23">
        <v>250</v>
      </c>
      <c r="S10" s="23">
        <v>475</v>
      </c>
      <c r="T10" s="23">
        <v>365</v>
      </c>
      <c r="U10" s="23">
        <v>462</v>
      </c>
      <c r="V10" s="23">
        <v>669</v>
      </c>
      <c r="W10" s="23">
        <v>513</v>
      </c>
      <c r="X10" s="23">
        <v>419</v>
      </c>
      <c r="Y10" s="23">
        <v>455</v>
      </c>
      <c r="Z10" s="23">
        <v>480</v>
      </c>
      <c r="AA10" s="64">
        <v>654</v>
      </c>
      <c r="AB10" s="75">
        <v>1016</v>
      </c>
      <c r="AC10" s="75">
        <v>1640</v>
      </c>
      <c r="AD10" s="64">
        <v>328</v>
      </c>
      <c r="AE10" s="168">
        <f>IFERROR(SUM(I10:AB10)/SUM(I11:AB11),0)</f>
        <v>1.0002351281448389</v>
      </c>
    </row>
    <row r="11" spans="1:43" s="2" customFormat="1" ht="50.1" customHeight="1" thickTop="1" thickBot="1">
      <c r="A11" s="167"/>
      <c r="B11" s="169"/>
      <c r="C11" s="166"/>
      <c r="D11" s="170"/>
      <c r="E11" s="166"/>
      <c r="F11" s="171"/>
      <c r="G11" s="172"/>
      <c r="H11" s="25" t="str">
        <f>'PANEL DE CONTROL DISTRITAL'!H10</f>
        <v>Número de fichas requisitadas - Notificaciones de improcedencia de trámite</v>
      </c>
      <c r="I11" s="43">
        <v>43</v>
      </c>
      <c r="J11" s="43">
        <v>377</v>
      </c>
      <c r="K11" s="43">
        <v>286</v>
      </c>
      <c r="L11" s="43">
        <v>322</v>
      </c>
      <c r="M11" s="43">
        <v>378</v>
      </c>
      <c r="N11" s="43">
        <v>328</v>
      </c>
      <c r="O11" s="43">
        <v>311</v>
      </c>
      <c r="P11" s="43">
        <v>333</v>
      </c>
      <c r="Q11" s="43">
        <v>371</v>
      </c>
      <c r="R11" s="43">
        <v>250</v>
      </c>
      <c r="S11" s="43">
        <v>475</v>
      </c>
      <c r="T11" s="43">
        <v>365</v>
      </c>
      <c r="U11" s="43">
        <v>461</v>
      </c>
      <c r="V11" s="43">
        <v>669</v>
      </c>
      <c r="W11" s="43">
        <v>513</v>
      </c>
      <c r="X11" s="43">
        <v>419</v>
      </c>
      <c r="Y11" s="43">
        <v>455</v>
      </c>
      <c r="Z11" s="43">
        <v>480</v>
      </c>
      <c r="AA11" s="68">
        <v>654</v>
      </c>
      <c r="AB11" s="98">
        <v>1016</v>
      </c>
      <c r="AC11" s="98">
        <v>1640</v>
      </c>
      <c r="AD11" s="68">
        <v>328</v>
      </c>
      <c r="AE11" s="168"/>
    </row>
    <row r="12" spans="1:43" s="45" customFormat="1" ht="8.1" customHeight="1" thickTop="1" thickBot="1">
      <c r="A12" s="167"/>
      <c r="B12" s="167"/>
      <c r="C12" s="167"/>
      <c r="D12" s="167"/>
      <c r="E12" s="167"/>
      <c r="F12" s="167"/>
      <c r="G12" s="167"/>
      <c r="H12" s="167"/>
      <c r="I12" s="167"/>
      <c r="J12" s="167"/>
      <c r="K12" s="167"/>
      <c r="L12" s="167"/>
      <c r="M12" s="167"/>
      <c r="N12" s="167"/>
      <c r="O12" s="167"/>
      <c r="P12" s="167"/>
      <c r="Q12" s="167"/>
      <c r="R12" s="167"/>
      <c r="S12" s="167"/>
      <c r="T12" s="167"/>
      <c r="U12" s="167"/>
      <c r="V12" s="167"/>
      <c r="W12" s="167"/>
      <c r="X12" s="167"/>
      <c r="Y12" s="167"/>
      <c r="Z12" s="167"/>
      <c r="AA12" s="167"/>
      <c r="AB12" s="167"/>
      <c r="AC12" s="167"/>
      <c r="AD12" s="167"/>
      <c r="AE12" s="167"/>
      <c r="AF12" s="44"/>
      <c r="AG12" s="44"/>
      <c r="AH12" s="44"/>
      <c r="AI12" s="44"/>
      <c r="AJ12" s="44"/>
      <c r="AK12" s="44"/>
      <c r="AL12" s="44"/>
      <c r="AM12" s="44"/>
      <c r="AN12" s="44"/>
      <c r="AO12" s="44"/>
      <c r="AP12" s="44"/>
      <c r="AQ12" s="44"/>
    </row>
    <row r="13" spans="1:43" s="3" customFormat="1" ht="50.1" customHeight="1" thickTop="1" thickBot="1">
      <c r="A13" s="167">
        <f>'PANEL DE CONTROL DISTRITAL'!A12</f>
        <v>2</v>
      </c>
      <c r="B13" s="169" t="str">
        <f>'PANEL DE CONTROL DISTRITAL'!B12</f>
        <v>TRÁMITE</v>
      </c>
      <c r="C13" s="166" t="str">
        <f>'PANEL DE CONTROL DISTRITAL'!C12</f>
        <v>Operador de Equipo Tecnológico</v>
      </c>
      <c r="D13" s="170" t="str">
        <f>'PANEL DE CONTROL DISTRITAL'!D12</f>
        <v>Trámites exitosos efectivos=</v>
      </c>
      <c r="E13" s="166" t="str">
        <f>'PANEL DE CONTROL DISTRITAL'!E12</f>
        <v>(Número de trámites exitosos / Número de trámites aplicados) x 100</v>
      </c>
      <c r="F13" s="171" t="str">
        <f>'PANEL DE CONTROL DISTRITAL'!F12</f>
        <v>Semanal (remesa)</v>
      </c>
      <c r="G13" s="172">
        <f>'PANEL DE CONTROL DISTRITAL'!G12</f>
        <v>0.9</v>
      </c>
      <c r="H13" s="25" t="str">
        <f>'PANEL DE CONTROL DISTRITAL'!H12</f>
        <v>Número de trámites exitosos</v>
      </c>
      <c r="I13" s="23">
        <v>43</v>
      </c>
      <c r="J13" s="23">
        <v>371</v>
      </c>
      <c r="K13" s="23">
        <v>286</v>
      </c>
      <c r="L13" s="23">
        <v>320</v>
      </c>
      <c r="M13" s="23">
        <v>377</v>
      </c>
      <c r="N13" s="23">
        <v>328</v>
      </c>
      <c r="O13" s="23">
        <v>311</v>
      </c>
      <c r="P13" s="23">
        <v>332</v>
      </c>
      <c r="Q13" s="23">
        <v>370</v>
      </c>
      <c r="R13" s="23">
        <v>250</v>
      </c>
      <c r="S13" s="23">
        <v>473</v>
      </c>
      <c r="T13" s="23">
        <v>364</v>
      </c>
      <c r="U13" s="23">
        <v>458</v>
      </c>
      <c r="V13" s="23">
        <v>666</v>
      </c>
      <c r="W13" s="23">
        <v>512</v>
      </c>
      <c r="X13" s="23">
        <v>415</v>
      </c>
      <c r="Y13" s="23">
        <v>449</v>
      </c>
      <c r="Z13" s="23">
        <v>477</v>
      </c>
      <c r="AA13" s="64">
        <v>652</v>
      </c>
      <c r="AB13" s="75">
        <v>1013</v>
      </c>
      <c r="AC13" s="75">
        <v>1632</v>
      </c>
      <c r="AD13" s="64">
        <v>324</v>
      </c>
      <c r="AE13" s="168">
        <f>IFERROR(SUM(I13:AD13)/SUM(I14:AD14),0)</f>
        <v>0.99494081710576554</v>
      </c>
    </row>
    <row r="14" spans="1:43" s="3" customFormat="1" ht="50.1" customHeight="1" thickTop="1" thickBot="1">
      <c r="A14" s="167"/>
      <c r="B14" s="169"/>
      <c r="C14" s="166"/>
      <c r="D14" s="170"/>
      <c r="E14" s="166"/>
      <c r="F14" s="171"/>
      <c r="G14" s="172"/>
      <c r="H14" s="25" t="str">
        <f>'PANEL DE CONTROL DISTRITAL'!H13</f>
        <v>Número de trámites aplicados</v>
      </c>
      <c r="I14" s="43">
        <v>43</v>
      </c>
      <c r="J14" s="43">
        <v>377</v>
      </c>
      <c r="K14" s="43">
        <v>286</v>
      </c>
      <c r="L14" s="43">
        <v>322</v>
      </c>
      <c r="M14" s="43">
        <v>378</v>
      </c>
      <c r="N14" s="43">
        <v>328</v>
      </c>
      <c r="O14" s="43">
        <v>311</v>
      </c>
      <c r="P14" s="43">
        <v>334</v>
      </c>
      <c r="Q14" s="43">
        <v>371</v>
      </c>
      <c r="R14" s="43">
        <v>250</v>
      </c>
      <c r="S14" s="43">
        <v>475</v>
      </c>
      <c r="T14" s="43">
        <v>365</v>
      </c>
      <c r="U14" s="43">
        <v>462</v>
      </c>
      <c r="V14" s="43">
        <v>669</v>
      </c>
      <c r="W14" s="43">
        <v>513</v>
      </c>
      <c r="X14" s="43">
        <v>419</v>
      </c>
      <c r="Y14" s="43">
        <v>455</v>
      </c>
      <c r="Z14" s="43">
        <v>480</v>
      </c>
      <c r="AA14" s="68">
        <v>654</v>
      </c>
      <c r="AB14" s="98">
        <v>1016</v>
      </c>
      <c r="AC14" s="98">
        <v>1640</v>
      </c>
      <c r="AD14" s="68">
        <v>328</v>
      </c>
      <c r="AE14" s="168"/>
    </row>
    <row r="15" spans="1:43" s="45" customFormat="1" ht="8.1" customHeight="1" thickTop="1" thickBot="1">
      <c r="A15" s="167"/>
      <c r="B15" s="167"/>
      <c r="C15" s="167"/>
      <c r="D15" s="167"/>
      <c r="E15" s="167"/>
      <c r="F15" s="167"/>
      <c r="G15" s="167"/>
      <c r="H15" s="167"/>
      <c r="I15" s="167"/>
      <c r="J15" s="167"/>
      <c r="K15" s="167"/>
      <c r="L15" s="167"/>
      <c r="M15" s="167"/>
      <c r="N15" s="167"/>
      <c r="O15" s="167"/>
      <c r="P15" s="167"/>
      <c r="Q15" s="167"/>
      <c r="R15" s="167"/>
      <c r="S15" s="167"/>
      <c r="T15" s="167"/>
      <c r="U15" s="167"/>
      <c r="V15" s="167"/>
      <c r="W15" s="167"/>
      <c r="X15" s="167"/>
      <c r="Y15" s="167"/>
      <c r="Z15" s="167"/>
      <c r="AA15" s="167"/>
      <c r="AB15" s="167"/>
      <c r="AC15" s="167"/>
      <c r="AD15" s="167"/>
      <c r="AE15" s="167"/>
      <c r="AF15" s="44"/>
      <c r="AG15" s="44"/>
      <c r="AH15" s="44"/>
      <c r="AI15" s="44"/>
      <c r="AJ15" s="44"/>
      <c r="AK15" s="44"/>
      <c r="AL15" s="44"/>
      <c r="AM15" s="44"/>
      <c r="AN15" s="44"/>
      <c r="AO15" s="44"/>
      <c r="AP15" s="44"/>
      <c r="AQ15" s="44"/>
    </row>
    <row r="16" spans="1:43" s="3" customFormat="1" ht="50.1" customHeight="1" thickTop="1" thickBot="1">
      <c r="A16" s="167">
        <f>'PANEL DE CONTROL DISTRITAL'!A15</f>
        <v>3</v>
      </c>
      <c r="B16" s="169" t="str">
        <f>'PANEL DE CONTROL DISTRITAL'!B15</f>
        <v>TRANSFERENCIA</v>
      </c>
      <c r="C16" s="166" t="str">
        <f>'PANEL DE CONTROL DISTRITAL'!C15</f>
        <v>Responsable de Módulo</v>
      </c>
      <c r="D16" s="170" t="str">
        <f>'PANEL DE CONTROL DISTRITAL'!D15</f>
        <v xml:space="preserve">Transacciones exitosas = </v>
      </c>
      <c r="E16" s="166" t="str">
        <f>'PANEL DE CONTROL DISTRITAL'!E15</f>
        <v>(Número de Archivos de Transacción aceptados /Total de Archivos de Transacción procesados) x100</v>
      </c>
      <c r="F16" s="171" t="str">
        <f>'PANEL DE CONTROL DISTRITAL'!F15</f>
        <v>Semanal (remesa)</v>
      </c>
      <c r="G16" s="172">
        <f>'PANEL DE CONTROL DISTRITAL'!G15</f>
        <v>0.9</v>
      </c>
      <c r="H16" s="25" t="str">
        <f>'PANEL DE CONTROL DISTRITAL'!H15</f>
        <v>Número de Archivos de Transacción aceptados</v>
      </c>
      <c r="I16" s="23">
        <v>43</v>
      </c>
      <c r="J16" s="23">
        <v>377</v>
      </c>
      <c r="K16" s="23">
        <v>286</v>
      </c>
      <c r="L16" s="23">
        <v>322</v>
      </c>
      <c r="M16" s="23">
        <v>378</v>
      </c>
      <c r="N16" s="23">
        <v>328</v>
      </c>
      <c r="O16" s="23">
        <v>311</v>
      </c>
      <c r="P16" s="23">
        <v>334</v>
      </c>
      <c r="Q16" s="23">
        <v>371</v>
      </c>
      <c r="R16" s="23">
        <v>250</v>
      </c>
      <c r="S16" s="23">
        <v>475</v>
      </c>
      <c r="T16" s="23">
        <v>365</v>
      </c>
      <c r="U16" s="23">
        <v>462</v>
      </c>
      <c r="V16" s="23">
        <v>669</v>
      </c>
      <c r="W16" s="23">
        <v>513</v>
      </c>
      <c r="X16" s="23">
        <v>419</v>
      </c>
      <c r="Y16" s="23">
        <v>455</v>
      </c>
      <c r="Z16" s="23">
        <v>480</v>
      </c>
      <c r="AA16" s="64">
        <v>654</v>
      </c>
      <c r="AB16" s="75">
        <v>1016</v>
      </c>
      <c r="AC16" s="75">
        <v>1640</v>
      </c>
      <c r="AD16" s="64">
        <v>328</v>
      </c>
      <c r="AE16" s="168">
        <f>IFERROR(SUM(I16:AD16)/SUM(I17:AD17),0)</f>
        <v>1</v>
      </c>
    </row>
    <row r="17" spans="1:43" s="3" customFormat="1" ht="50.1" customHeight="1" thickTop="1" thickBot="1">
      <c r="A17" s="167"/>
      <c r="B17" s="169"/>
      <c r="C17" s="166"/>
      <c r="D17" s="170"/>
      <c r="E17" s="166"/>
      <c r="F17" s="171"/>
      <c r="G17" s="172"/>
      <c r="H17" s="25" t="str">
        <f>'PANEL DE CONTROL DISTRITAL'!H16</f>
        <v>Total de Archivos de Transacción procesados</v>
      </c>
      <c r="I17" s="43">
        <v>43</v>
      </c>
      <c r="J17" s="43">
        <v>377</v>
      </c>
      <c r="K17" s="43">
        <v>286</v>
      </c>
      <c r="L17" s="43">
        <v>322</v>
      </c>
      <c r="M17" s="43">
        <v>378</v>
      </c>
      <c r="N17" s="43">
        <v>328</v>
      </c>
      <c r="O17" s="43">
        <v>311</v>
      </c>
      <c r="P17" s="43">
        <v>334</v>
      </c>
      <c r="Q17" s="43">
        <v>371</v>
      </c>
      <c r="R17" s="43">
        <v>250</v>
      </c>
      <c r="S17" s="43">
        <v>475</v>
      </c>
      <c r="T17" s="43">
        <v>365</v>
      </c>
      <c r="U17" s="43">
        <v>462</v>
      </c>
      <c r="V17" s="43">
        <v>669</v>
      </c>
      <c r="W17" s="43">
        <v>513</v>
      </c>
      <c r="X17" s="43">
        <v>419</v>
      </c>
      <c r="Y17" s="43">
        <v>455</v>
      </c>
      <c r="Z17" s="43">
        <v>480</v>
      </c>
      <c r="AA17" s="68">
        <v>654</v>
      </c>
      <c r="AB17" s="98">
        <v>1016</v>
      </c>
      <c r="AC17" s="98">
        <v>1640</v>
      </c>
      <c r="AD17" s="68">
        <v>328</v>
      </c>
      <c r="AE17" s="168"/>
    </row>
    <row r="18" spans="1:43" s="45" customFormat="1" ht="8.1" customHeight="1" thickTop="1" thickBot="1">
      <c r="A18" s="167"/>
      <c r="B18" s="167"/>
      <c r="C18" s="167"/>
      <c r="D18" s="167"/>
      <c r="E18" s="167"/>
      <c r="F18" s="167"/>
      <c r="G18" s="167"/>
      <c r="H18" s="167"/>
      <c r="I18" s="167"/>
      <c r="J18" s="167"/>
      <c r="K18" s="167"/>
      <c r="L18" s="167"/>
      <c r="M18" s="167"/>
      <c r="N18" s="167"/>
      <c r="O18" s="167"/>
      <c r="P18" s="167"/>
      <c r="Q18" s="167"/>
      <c r="R18" s="167"/>
      <c r="S18" s="167"/>
      <c r="T18" s="167"/>
      <c r="U18" s="167"/>
      <c r="V18" s="167"/>
      <c r="W18" s="167"/>
      <c r="X18" s="167"/>
      <c r="Y18" s="167"/>
      <c r="Z18" s="167"/>
      <c r="AA18" s="167"/>
      <c r="AB18" s="167"/>
      <c r="AC18" s="167"/>
      <c r="AD18" s="167"/>
      <c r="AE18" s="167"/>
      <c r="AF18" s="44"/>
      <c r="AG18" s="44"/>
      <c r="AH18" s="44"/>
      <c r="AI18" s="44"/>
      <c r="AJ18" s="44"/>
      <c r="AK18" s="44"/>
      <c r="AL18" s="44"/>
      <c r="AM18" s="44"/>
      <c r="AN18" s="44"/>
      <c r="AO18" s="44"/>
      <c r="AP18" s="44"/>
      <c r="AQ18" s="44"/>
    </row>
    <row r="19" spans="1:43" s="3" customFormat="1" ht="50.1" customHeight="1" thickTop="1" thickBot="1">
      <c r="A19" s="167">
        <f>'PANEL DE CONTROL DISTRITAL'!A18</f>
        <v>4</v>
      </c>
      <c r="B19" s="169" t="str">
        <f>'PANEL DE CONTROL DISTRITAL'!B18</f>
        <v>CONCILIACIÓN</v>
      </c>
      <c r="C19" s="166" t="str">
        <f>'PANEL DE CONTROL DISTRITAL'!C18</f>
        <v>Responsable de Módulo</v>
      </c>
      <c r="D19" s="170" t="str">
        <f>'PANEL DE CONTROL DISTRITAL'!D18</f>
        <v xml:space="preserve">Credenciales disponibles para entrega = </v>
      </c>
      <c r="E19" s="166" t="str">
        <f>'PANEL DE CONTROL DISTRITAL'!E18</f>
        <v>((Credenciales recibidas - Credenciales inconsistentes) / Credenciales recibidas) x 100</v>
      </c>
      <c r="F19" s="171" t="str">
        <f>'PANEL DE CONTROL DISTRITAL'!F18</f>
        <v>Semanal (remesa)</v>
      </c>
      <c r="G19" s="172">
        <f>'PANEL DE CONTROL DISTRITAL'!G18</f>
        <v>0.9</v>
      </c>
      <c r="H19" s="25" t="str">
        <f>'PANEL DE CONTROL DISTRITAL'!H18</f>
        <v xml:space="preserve">Credenciales Recibidas - Credenciales inconsistentes </v>
      </c>
      <c r="I19" s="23">
        <v>50</v>
      </c>
      <c r="J19" s="23">
        <v>317</v>
      </c>
      <c r="K19" s="23">
        <v>344</v>
      </c>
      <c r="L19" s="23">
        <v>276</v>
      </c>
      <c r="M19" s="23">
        <v>359</v>
      </c>
      <c r="N19" s="23">
        <v>355</v>
      </c>
      <c r="O19" s="23">
        <v>330</v>
      </c>
      <c r="P19" s="23">
        <v>237</v>
      </c>
      <c r="Q19" s="23">
        <v>444</v>
      </c>
      <c r="R19" s="23">
        <v>248</v>
      </c>
      <c r="S19" s="23">
        <v>395</v>
      </c>
      <c r="T19" s="23">
        <v>420</v>
      </c>
      <c r="U19" s="23">
        <v>343</v>
      </c>
      <c r="V19" s="23">
        <v>521</v>
      </c>
      <c r="W19" s="23">
        <v>616</v>
      </c>
      <c r="X19" s="23">
        <v>519</v>
      </c>
      <c r="Y19" s="23">
        <v>377</v>
      </c>
      <c r="Z19" s="23">
        <v>253</v>
      </c>
      <c r="AA19" s="64">
        <v>381</v>
      </c>
      <c r="AB19" s="64">
        <v>965</v>
      </c>
      <c r="AC19" s="64">
        <v>892</v>
      </c>
      <c r="AD19" s="64">
        <v>0</v>
      </c>
      <c r="AE19" s="168">
        <f>IFERROR(SUM(I19:AD19)/SUM(I20:AD20),0)</f>
        <v>1</v>
      </c>
    </row>
    <row r="20" spans="1:43" s="3" customFormat="1" ht="50.1" customHeight="1" thickTop="1" thickBot="1">
      <c r="A20" s="167"/>
      <c r="B20" s="169"/>
      <c r="C20" s="166"/>
      <c r="D20" s="170"/>
      <c r="E20" s="166"/>
      <c r="F20" s="171"/>
      <c r="G20" s="172"/>
      <c r="H20" s="25" t="str">
        <f>'PANEL DE CONTROL DISTRITAL'!H19</f>
        <v>Credenciales recibidas</v>
      </c>
      <c r="I20" s="43">
        <v>50</v>
      </c>
      <c r="J20" s="43">
        <v>317</v>
      </c>
      <c r="K20" s="43">
        <v>344</v>
      </c>
      <c r="L20" s="43">
        <v>276</v>
      </c>
      <c r="M20" s="43">
        <v>359</v>
      </c>
      <c r="N20" s="43">
        <v>355</v>
      </c>
      <c r="O20" s="43">
        <v>330</v>
      </c>
      <c r="P20" s="43">
        <v>237</v>
      </c>
      <c r="Q20" s="43">
        <v>444</v>
      </c>
      <c r="R20" s="43">
        <v>248</v>
      </c>
      <c r="S20" s="43">
        <v>395</v>
      </c>
      <c r="T20" s="43">
        <v>420</v>
      </c>
      <c r="U20" s="43">
        <v>343</v>
      </c>
      <c r="V20" s="43">
        <v>521</v>
      </c>
      <c r="W20" s="43">
        <v>616</v>
      </c>
      <c r="X20" s="43">
        <v>519</v>
      </c>
      <c r="Y20" s="43">
        <v>377</v>
      </c>
      <c r="Z20" s="43">
        <v>253</v>
      </c>
      <c r="AA20" s="68">
        <v>381</v>
      </c>
      <c r="AB20" s="68">
        <v>965</v>
      </c>
      <c r="AC20" s="68">
        <v>892</v>
      </c>
      <c r="AD20" s="68">
        <v>0</v>
      </c>
      <c r="AE20" s="168"/>
    </row>
    <row r="21" spans="1:43" s="45" customFormat="1" ht="8.1" customHeight="1" thickTop="1" thickBot="1">
      <c r="A21" s="46"/>
      <c r="B21" s="47"/>
      <c r="C21" s="48"/>
      <c r="D21" s="49"/>
      <c r="E21" s="48"/>
      <c r="F21" s="50"/>
      <c r="G21" s="51"/>
      <c r="H21" s="52"/>
      <c r="I21" s="53"/>
      <c r="J21" s="53"/>
      <c r="K21" s="53"/>
      <c r="L21" s="53"/>
      <c r="M21" s="53"/>
      <c r="N21" s="53"/>
      <c r="O21" s="53"/>
      <c r="P21" s="53"/>
      <c r="Q21" s="53"/>
      <c r="R21" s="53"/>
      <c r="S21" s="53"/>
      <c r="T21" s="53"/>
      <c r="U21" s="53"/>
      <c r="V21" s="53"/>
      <c r="W21" s="53"/>
      <c r="X21" s="53"/>
      <c r="Y21" s="53"/>
      <c r="Z21" s="53"/>
      <c r="AA21" s="53"/>
      <c r="AB21" s="53"/>
      <c r="AC21" s="53"/>
      <c r="AD21" s="53"/>
      <c r="AE21" s="54"/>
      <c r="AF21" s="44"/>
      <c r="AG21" s="44"/>
      <c r="AH21" s="44"/>
      <c r="AI21" s="44"/>
      <c r="AJ21" s="44"/>
      <c r="AK21" s="44"/>
      <c r="AL21" s="44"/>
      <c r="AM21" s="44"/>
      <c r="AN21" s="44"/>
      <c r="AO21" s="44"/>
      <c r="AP21" s="44"/>
      <c r="AQ21" s="44"/>
    </row>
    <row r="22" spans="1:43" s="3" customFormat="1" ht="50.1" customHeight="1" thickTop="1" thickBot="1">
      <c r="A22" s="167">
        <f>'PANEL DE CONTROL DISTRITAL'!A21</f>
        <v>5</v>
      </c>
      <c r="B22" s="169" t="str">
        <f>'PANEL DE CONTROL DISTRITAL'!B21</f>
        <v>CONCILIACIÓN</v>
      </c>
      <c r="C22" s="166" t="str">
        <f>'PANEL DE CONTROL DISTRITAL'!C21</f>
        <v>Responsable de Módulo</v>
      </c>
      <c r="D22" s="170" t="str">
        <f>'PANEL DE CONTROL DISTRITAL'!D21</f>
        <v xml:space="preserve">Credenciales disponibles para entrega = </v>
      </c>
      <c r="E22" s="166" t="str">
        <f>'PANEL DE CONTROL DISTRITAL'!E21</f>
        <v>(Credenciales en resguardo / Credenciales totales en SIIRFE disponibles para entrega) x 100</v>
      </c>
      <c r="F22" s="171" t="str">
        <f>'PANEL DE CONTROL DISTRITAL'!F21</f>
        <v>Semanal (remesa)</v>
      </c>
      <c r="G22" s="172">
        <f>'PANEL DE CONTROL DISTRITAL'!G21</f>
        <v>1</v>
      </c>
      <c r="H22" s="25" t="str">
        <f>'PANEL DE CONTROL DISTRITAL'!H21</f>
        <v>Credenciales en resguardo</v>
      </c>
      <c r="I22" s="23">
        <v>690</v>
      </c>
      <c r="J22" s="23">
        <v>683</v>
      </c>
      <c r="K22" s="23">
        <v>719</v>
      </c>
      <c r="L22" s="23">
        <v>597</v>
      </c>
      <c r="M22" s="23">
        <v>672</v>
      </c>
      <c r="N22" s="23">
        <v>668</v>
      </c>
      <c r="O22" s="23">
        <v>643</v>
      </c>
      <c r="P22" s="23">
        <v>531</v>
      </c>
      <c r="Q22" s="23">
        <v>675</v>
      </c>
      <c r="R22" s="23">
        <v>620</v>
      </c>
      <c r="S22" s="23">
        <v>672</v>
      </c>
      <c r="T22" s="23">
        <v>723</v>
      </c>
      <c r="U22" s="23">
        <v>678</v>
      </c>
      <c r="V22" s="23">
        <v>815</v>
      </c>
      <c r="W22" s="23">
        <v>843</v>
      </c>
      <c r="X22" s="23">
        <v>833</v>
      </c>
      <c r="Y22" s="23">
        <v>726</v>
      </c>
      <c r="Z22" s="23">
        <v>520</v>
      </c>
      <c r="AA22" s="64">
        <v>535</v>
      </c>
      <c r="AB22" s="64">
        <v>885</v>
      </c>
      <c r="AC22" s="64">
        <v>933</v>
      </c>
      <c r="AD22" s="64">
        <v>846</v>
      </c>
      <c r="AE22" s="168">
        <f>IFERROR(SUM(I22:AD22)/SUM(I23:AD23),0)</f>
        <v>1</v>
      </c>
    </row>
    <row r="23" spans="1:43" s="3" customFormat="1" ht="50.1" customHeight="1" thickTop="1" thickBot="1">
      <c r="A23" s="167"/>
      <c r="B23" s="169"/>
      <c r="C23" s="166"/>
      <c r="D23" s="170"/>
      <c r="E23" s="166"/>
      <c r="F23" s="171"/>
      <c r="G23" s="172"/>
      <c r="H23" s="25" t="str">
        <f>'PANEL DE CONTROL DISTRITAL'!H22</f>
        <v>Credenciales totales en SIIRFE disponibles para entrega</v>
      </c>
      <c r="I23" s="43">
        <v>690</v>
      </c>
      <c r="J23" s="43">
        <v>683</v>
      </c>
      <c r="K23" s="43">
        <v>719</v>
      </c>
      <c r="L23" s="43">
        <v>597</v>
      </c>
      <c r="M23" s="43">
        <v>672</v>
      </c>
      <c r="N23" s="43">
        <v>668</v>
      </c>
      <c r="O23" s="43">
        <v>643</v>
      </c>
      <c r="P23" s="43">
        <v>531</v>
      </c>
      <c r="Q23" s="43">
        <v>675</v>
      </c>
      <c r="R23" s="43">
        <v>620</v>
      </c>
      <c r="S23" s="43">
        <v>672</v>
      </c>
      <c r="T23" s="43">
        <v>723</v>
      </c>
      <c r="U23" s="43">
        <v>678</v>
      </c>
      <c r="V23" s="43">
        <v>815</v>
      </c>
      <c r="W23" s="43">
        <v>843</v>
      </c>
      <c r="X23" s="43">
        <v>833</v>
      </c>
      <c r="Y23" s="43">
        <v>726</v>
      </c>
      <c r="Z23" s="43">
        <v>520</v>
      </c>
      <c r="AA23" s="68">
        <v>535</v>
      </c>
      <c r="AB23" s="68">
        <v>885</v>
      </c>
      <c r="AC23" s="68">
        <v>933</v>
      </c>
      <c r="AD23" s="68">
        <v>846</v>
      </c>
      <c r="AE23" s="168"/>
    </row>
    <row r="24" spans="1:43" s="4" customFormat="1" ht="8.25" customHeight="1" thickTop="1" thickBot="1">
      <c r="A24" s="167"/>
      <c r="B24" s="167"/>
      <c r="C24" s="167"/>
      <c r="D24" s="167"/>
      <c r="E24" s="167"/>
      <c r="F24" s="167"/>
      <c r="G24" s="167"/>
      <c r="H24" s="167"/>
      <c r="I24" s="167"/>
      <c r="J24" s="167"/>
      <c r="K24" s="167"/>
      <c r="L24" s="167"/>
      <c r="M24" s="167"/>
      <c r="N24" s="167"/>
      <c r="O24" s="167"/>
      <c r="P24" s="167"/>
      <c r="Q24" s="167"/>
      <c r="R24" s="167"/>
      <c r="S24" s="167"/>
      <c r="T24" s="167"/>
      <c r="U24" s="167"/>
      <c r="V24" s="167"/>
      <c r="W24" s="167"/>
      <c r="X24" s="167"/>
      <c r="Y24" s="167"/>
      <c r="Z24" s="167"/>
      <c r="AA24" s="167"/>
      <c r="AB24" s="167"/>
      <c r="AC24" s="167"/>
      <c r="AD24" s="167"/>
      <c r="AE24" s="167"/>
    </row>
    <row r="25" spans="1:43" ht="50.1" customHeight="1" thickTop="1" thickBot="1">
      <c r="A25" s="167">
        <f>'PANEL DE CONTROL DISTRITAL'!A24</f>
        <v>6</v>
      </c>
      <c r="B25" s="169" t="str">
        <f>'PANEL DE CONTROL DISTRITAL'!B24</f>
        <v>ENTREGA</v>
      </c>
      <c r="C25" s="166" t="str">
        <f>'PANEL DE CONTROL DISTRITAL'!C24</f>
        <v>Operador de Equipo Tecnológico</v>
      </c>
      <c r="D25" s="170" t="str">
        <f>'PANEL DE CONTROL DISTRITAL'!D24</f>
        <v xml:space="preserve">Efectividad de entrega de CPV en MAC = </v>
      </c>
      <c r="E25" s="166" t="str">
        <f>'PANEL DE CONTROL DISTRITAL'!E24</f>
        <v>(Total de credenciales entregadas / Total de credenciales solicitadas) x 100</v>
      </c>
      <c r="F25" s="171" t="str">
        <f>'PANEL DE CONTROL DISTRITAL'!F24</f>
        <v>Semanal (remesa)</v>
      </c>
      <c r="G25" s="172">
        <f>'PANEL DE CONTROL DISTRITAL'!G24</f>
        <v>0.9</v>
      </c>
      <c r="H25" s="25" t="str">
        <f>'PANEL DE CONTROL DISTRITAL'!H24</f>
        <v xml:space="preserve">Total de credenciales entregadas </v>
      </c>
      <c r="I25" s="23">
        <v>88</v>
      </c>
      <c r="J25" s="23">
        <v>322</v>
      </c>
      <c r="K25" s="23">
        <v>300</v>
      </c>
      <c r="L25" s="23">
        <v>398</v>
      </c>
      <c r="M25" s="23">
        <v>283</v>
      </c>
      <c r="N25" s="23">
        <v>355</v>
      </c>
      <c r="O25" s="23">
        <v>355</v>
      </c>
      <c r="P25" s="23">
        <v>349</v>
      </c>
      <c r="Q25" s="23">
        <v>300</v>
      </c>
      <c r="R25" s="23">
        <v>303</v>
      </c>
      <c r="S25" s="23">
        <v>341</v>
      </c>
      <c r="T25" s="23">
        <v>369</v>
      </c>
      <c r="U25" s="23">
        <v>388</v>
      </c>
      <c r="V25" s="23">
        <v>384</v>
      </c>
      <c r="W25" s="23">
        <v>588</v>
      </c>
      <c r="X25" s="23">
        <v>526</v>
      </c>
      <c r="Y25" s="23">
        <v>484</v>
      </c>
      <c r="Z25" s="23">
        <v>459</v>
      </c>
      <c r="AA25" s="64">
        <v>366</v>
      </c>
      <c r="AB25" s="64">
        <v>615</v>
      </c>
      <c r="AC25" s="64">
        <v>378</v>
      </c>
      <c r="AD25" s="64">
        <v>87</v>
      </c>
      <c r="AE25" s="168">
        <f>IFERROR(SUM(I25:AD25)/SUM(I26:AD26),0)</f>
        <v>0.997517994539588</v>
      </c>
    </row>
    <row r="26" spans="1:43" ht="50.1" customHeight="1" thickTop="1" thickBot="1">
      <c r="A26" s="167"/>
      <c r="B26" s="169"/>
      <c r="C26" s="166"/>
      <c r="D26" s="170"/>
      <c r="E26" s="166"/>
      <c r="F26" s="171"/>
      <c r="G26" s="172"/>
      <c r="H26" s="25" t="str">
        <f>'PANEL DE CONTROL DISTRITAL'!H25</f>
        <v xml:space="preserve"> Total de credenciales solicitadas</v>
      </c>
      <c r="I26" s="43">
        <v>88</v>
      </c>
      <c r="J26" s="43">
        <v>322</v>
      </c>
      <c r="K26" s="43">
        <v>300</v>
      </c>
      <c r="L26" s="43">
        <v>398</v>
      </c>
      <c r="M26" s="43">
        <v>283</v>
      </c>
      <c r="N26" s="43">
        <v>355</v>
      </c>
      <c r="O26" s="43">
        <v>355</v>
      </c>
      <c r="P26" s="43">
        <v>349</v>
      </c>
      <c r="Q26" s="43">
        <v>300</v>
      </c>
      <c r="R26" s="43">
        <v>303</v>
      </c>
      <c r="S26" s="43">
        <v>341</v>
      </c>
      <c r="T26" s="43">
        <v>369</v>
      </c>
      <c r="U26" s="43">
        <v>388</v>
      </c>
      <c r="V26" s="43">
        <v>384</v>
      </c>
      <c r="W26" s="43">
        <v>588</v>
      </c>
      <c r="X26" s="43">
        <v>526</v>
      </c>
      <c r="Y26" s="43">
        <v>484</v>
      </c>
      <c r="Z26" s="43">
        <v>459</v>
      </c>
      <c r="AA26" s="68">
        <v>386</v>
      </c>
      <c r="AB26" s="68">
        <v>615</v>
      </c>
      <c r="AC26" s="68">
        <v>378</v>
      </c>
      <c r="AD26" s="68">
        <v>87</v>
      </c>
      <c r="AE26" s="168"/>
    </row>
    <row r="27" spans="1:43" ht="15.75" customHeight="1" thickTop="1">
      <c r="B27" s="1" t="s">
        <v>116</v>
      </c>
      <c r="H27" s="55"/>
      <c r="I27" s="56"/>
      <c r="J27" s="56"/>
      <c r="K27" s="56"/>
      <c r="L27" s="56"/>
      <c r="M27" s="56"/>
      <c r="N27" s="56"/>
      <c r="O27" s="56"/>
      <c r="P27" s="56"/>
      <c r="Q27" s="56"/>
      <c r="R27" s="56"/>
      <c r="S27" s="56"/>
      <c r="T27" s="56"/>
      <c r="U27" s="56"/>
      <c r="V27" s="56"/>
      <c r="W27" s="56"/>
      <c r="X27" s="56"/>
      <c r="Y27" s="56"/>
      <c r="Z27" s="56"/>
      <c r="AA27" s="56"/>
      <c r="AB27" s="56"/>
      <c r="AC27" s="56"/>
      <c r="AD27" s="56"/>
      <c r="AE27" s="12"/>
    </row>
    <row r="28" spans="1:43" ht="15.75" customHeight="1">
      <c r="H28" s="57"/>
    </row>
    <row r="29" spans="1:43" ht="15.75" customHeight="1">
      <c r="H29" s="57"/>
      <c r="I29" s="179" t="s">
        <v>117</v>
      </c>
      <c r="J29" s="179"/>
      <c r="K29" s="179"/>
      <c r="L29" s="179"/>
    </row>
    <row r="30" spans="1:43" ht="15.75" customHeight="1">
      <c r="H30" s="57"/>
      <c r="I30" s="26"/>
      <c r="J30" s="27" t="s">
        <v>118</v>
      </c>
      <c r="K30" s="27"/>
      <c r="L30" s="27"/>
    </row>
    <row r="31" spans="1:43" ht="39" customHeight="1">
      <c r="H31" s="57"/>
      <c r="I31" s="28"/>
      <c r="J31" s="27" t="s">
        <v>119</v>
      </c>
      <c r="K31" s="27"/>
      <c r="L31" s="27"/>
    </row>
    <row r="32" spans="1:43" ht="30" customHeight="1">
      <c r="H32" s="57"/>
      <c r="I32" s="29"/>
      <c r="J32" s="27" t="s">
        <v>120</v>
      </c>
      <c r="K32" s="27"/>
      <c r="L32" s="27"/>
    </row>
    <row r="33" spans="2:13" ht="30" customHeight="1">
      <c r="H33" s="57"/>
      <c r="I33" s="27"/>
      <c r="J33" s="27"/>
      <c r="K33" s="27"/>
      <c r="L33" s="27"/>
    </row>
    <row r="34" spans="2:13" ht="30" customHeight="1">
      <c r="B34" s="180" t="s">
        <v>121</v>
      </c>
      <c r="C34" s="180"/>
      <c r="D34" s="180"/>
      <c r="E34" s="180"/>
      <c r="F34" s="180"/>
      <c r="G34" s="180"/>
      <c r="H34" s="180"/>
      <c r="I34" s="180"/>
      <c r="J34" s="180"/>
      <c r="K34" s="180"/>
      <c r="L34" s="180"/>
      <c r="M34" s="181"/>
    </row>
    <row r="35" spans="2:13" ht="30" customHeight="1">
      <c r="B35" s="182" t="s">
        <v>122</v>
      </c>
      <c r="C35" s="182"/>
      <c r="D35" s="182"/>
      <c r="E35" s="182"/>
      <c r="F35" s="182"/>
      <c r="G35" s="183"/>
      <c r="H35" s="184" t="s">
        <v>123</v>
      </c>
      <c r="I35" s="182"/>
      <c r="J35" s="182"/>
      <c r="K35" s="182"/>
      <c r="L35" s="182"/>
      <c r="M35" s="183"/>
    </row>
    <row r="36" spans="2:13" ht="30" customHeight="1">
      <c r="B36" s="173"/>
      <c r="C36" s="174"/>
      <c r="D36" s="174"/>
      <c r="E36" s="174"/>
      <c r="F36" s="174"/>
      <c r="G36" s="175"/>
      <c r="H36" s="173"/>
      <c r="I36" s="174"/>
      <c r="J36" s="174"/>
      <c r="K36" s="174"/>
      <c r="L36" s="174"/>
      <c r="M36" s="175"/>
    </row>
    <row r="37" spans="2:13" ht="30" customHeight="1">
      <c r="B37" s="176"/>
      <c r="C37" s="177"/>
      <c r="D37" s="177"/>
      <c r="E37" s="177"/>
      <c r="F37" s="177"/>
      <c r="G37" s="178"/>
      <c r="H37" s="176"/>
      <c r="I37" s="177"/>
      <c r="J37" s="177"/>
      <c r="K37" s="177"/>
      <c r="L37" s="177"/>
      <c r="M37" s="178"/>
    </row>
    <row r="38" spans="2:13" ht="35.1" customHeight="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1">
    <mergeCell ref="AE10:AE11"/>
    <mergeCell ref="F10:F11"/>
    <mergeCell ref="AE6:AE9"/>
    <mergeCell ref="B7:D7"/>
    <mergeCell ref="A1:AE1"/>
    <mergeCell ref="F2:G2"/>
    <mergeCell ref="X2:AE2"/>
    <mergeCell ref="A4:AE4"/>
    <mergeCell ref="A5:AE5"/>
    <mergeCell ref="E7:H7"/>
    <mergeCell ref="I7:X7"/>
    <mergeCell ref="B8:X8"/>
    <mergeCell ref="A6:A9"/>
    <mergeCell ref="B6:H6"/>
    <mergeCell ref="I6:X6"/>
    <mergeCell ref="G10:G11"/>
    <mergeCell ref="A12:AE12"/>
    <mergeCell ref="A13:A14"/>
    <mergeCell ref="B13:B14"/>
    <mergeCell ref="C13:C14"/>
    <mergeCell ref="D13:D14"/>
    <mergeCell ref="E13:E14"/>
    <mergeCell ref="F13:F14"/>
    <mergeCell ref="G13:G14"/>
    <mergeCell ref="AE13:AE14"/>
    <mergeCell ref="A10:A11"/>
    <mergeCell ref="B10:B11"/>
    <mergeCell ref="C10:C11"/>
    <mergeCell ref="D10:D11"/>
    <mergeCell ref="E10:E11"/>
    <mergeCell ref="A15:AE15"/>
    <mergeCell ref="A16:A17"/>
    <mergeCell ref="B16:B17"/>
    <mergeCell ref="C16:C17"/>
    <mergeCell ref="D16:D17"/>
    <mergeCell ref="E16:E17"/>
    <mergeCell ref="F16:F17"/>
    <mergeCell ref="G16:G17"/>
    <mergeCell ref="AE16:AE17"/>
    <mergeCell ref="E22:E23"/>
    <mergeCell ref="F22:F23"/>
    <mergeCell ref="A18:AE18"/>
    <mergeCell ref="A19:A20"/>
    <mergeCell ref="B19:B20"/>
    <mergeCell ref="C19:C20"/>
    <mergeCell ref="D19:D20"/>
    <mergeCell ref="E19:E20"/>
    <mergeCell ref="F19:F20"/>
    <mergeCell ref="G19:G20"/>
    <mergeCell ref="AE19:AE20"/>
    <mergeCell ref="B36:G37"/>
    <mergeCell ref="H36:M37"/>
    <mergeCell ref="G22:G23"/>
    <mergeCell ref="AE22:AE23"/>
    <mergeCell ref="A24:AE24"/>
    <mergeCell ref="A25:A26"/>
    <mergeCell ref="B25:B26"/>
    <mergeCell ref="C25:C26"/>
    <mergeCell ref="D25:D26"/>
    <mergeCell ref="E25:E26"/>
    <mergeCell ref="F25:F26"/>
    <mergeCell ref="G25:G26"/>
    <mergeCell ref="A22:A23"/>
    <mergeCell ref="B22:B23"/>
    <mergeCell ref="C22:C23"/>
    <mergeCell ref="D22:D23"/>
    <mergeCell ref="AE25:AE26"/>
    <mergeCell ref="I29:L29"/>
    <mergeCell ref="B34:M34"/>
    <mergeCell ref="B35:G35"/>
    <mergeCell ref="H35:M35"/>
  </mergeCells>
  <conditionalFormatting sqref="I21:AD21">
    <cfRule type="colorScale" priority="18">
      <colorScale>
        <cfvo type="min"/>
        <cfvo type="percentile" val="50"/>
        <cfvo type="max"/>
        <color rgb="FFE98BD7"/>
        <color rgb="FFD5007F"/>
        <color rgb="FF950054"/>
      </colorScale>
    </cfRule>
  </conditionalFormatting>
  <conditionalFormatting sqref="AE10">
    <cfRule type="cellIs" dxfId="646" priority="15" operator="greaterThan">
      <formula>95%</formula>
    </cfRule>
    <cfRule type="cellIs" dxfId="645" priority="16" operator="greaterThanOrEqual">
      <formula>90%</formula>
    </cfRule>
    <cfRule type="cellIs" dxfId="644" priority="17" operator="lessThan">
      <formula>89.99%</formula>
    </cfRule>
  </conditionalFormatting>
  <conditionalFormatting sqref="AE13">
    <cfRule type="cellIs" dxfId="643" priority="12" operator="greaterThan">
      <formula>95%</formula>
    </cfRule>
    <cfRule type="cellIs" dxfId="642" priority="13" operator="greaterThanOrEqual">
      <formula>90%</formula>
    </cfRule>
    <cfRule type="cellIs" dxfId="641" priority="14" operator="lessThan">
      <formula>89.99%</formula>
    </cfRule>
  </conditionalFormatting>
  <conditionalFormatting sqref="AE16">
    <cfRule type="cellIs" dxfId="640" priority="9" operator="greaterThan">
      <formula>95%</formula>
    </cfRule>
    <cfRule type="cellIs" dxfId="639" priority="10" operator="greaterThanOrEqual">
      <formula>90%</formula>
    </cfRule>
    <cfRule type="cellIs" dxfId="638" priority="11" operator="lessThan">
      <formula>89.99%</formula>
    </cfRule>
  </conditionalFormatting>
  <conditionalFormatting sqref="AE19">
    <cfRule type="cellIs" dxfId="637" priority="6" operator="greaterThan">
      <formula>95%</formula>
    </cfRule>
    <cfRule type="cellIs" dxfId="636" priority="7" operator="greaterThanOrEqual">
      <formula>90%</formula>
    </cfRule>
    <cfRule type="cellIs" dxfId="635" priority="8" operator="lessThan">
      <formula>89.99%</formula>
    </cfRule>
  </conditionalFormatting>
  <conditionalFormatting sqref="AE22">
    <cfRule type="cellIs" dxfId="634" priority="1" operator="greaterThanOrEqual">
      <formula>100%</formula>
    </cfRule>
    <cfRule type="cellIs" dxfId="633" priority="2" operator="lessThan">
      <formula>99.99%</formula>
    </cfRule>
  </conditionalFormatting>
  <conditionalFormatting sqref="AE25">
    <cfRule type="cellIs" dxfId="632" priority="3" operator="greaterThan">
      <formula>95%</formula>
    </cfRule>
    <cfRule type="cellIs" dxfId="631" priority="4" operator="greaterThanOrEqual">
      <formula>90%</formula>
    </cfRule>
    <cfRule type="cellIs" dxfId="630" priority="5" operator="lessThan">
      <formula>89.99%</formula>
    </cfRule>
  </conditionalFormatting>
  <dataValidations count="1">
    <dataValidation showDropDown="1" showInputMessage="1" showErrorMessage="1" sqref="C21 G19:G23 G10:G11 G16:G17 G13:G14 G25:G26" xr:uid="{97694F39-AD1B-4FB7-A3BD-5E536F49FC4F}"/>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C3782F-B6BD-465B-8E35-458B76F719CC}">
  <sheetPr>
    <tabColor rgb="FFFFFF00"/>
  </sheetPr>
  <dimension ref="A1:AQ48"/>
  <sheetViews>
    <sheetView showGridLines="0" topLeftCell="U19" zoomScale="85" zoomScaleNormal="85" workbookViewId="0">
      <selection activeCell="AB25" sqref="AB25"/>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0" width="10.7109375" style="1" customWidth="1"/>
    <col min="31" max="31" width="22.7109375" style="1" customWidth="1"/>
    <col min="32" max="16384" width="11.42578125" style="1"/>
  </cols>
  <sheetData>
    <row r="1" spans="1:43" ht="40.5" customHeight="1">
      <c r="A1" s="148" t="str">
        <f>'PANEL DE CONTROL DISTRITAL'!A1:Q1</f>
        <v>INSTITUTO NACIONAL ELECTORAL
SISTEMA DE GESTIÓN DE LA CALIDAD
ESTADO DE MÉXICO</v>
      </c>
      <c r="B1" s="148"/>
      <c r="C1" s="148"/>
      <c r="D1" s="148"/>
      <c r="E1" s="148"/>
      <c r="F1" s="148"/>
      <c r="G1" s="148"/>
      <c r="H1" s="148"/>
      <c r="I1" s="148"/>
      <c r="J1" s="148"/>
      <c r="K1" s="148"/>
      <c r="L1" s="148"/>
      <c r="M1" s="148"/>
      <c r="N1" s="148"/>
      <c r="O1" s="148"/>
      <c r="P1" s="148"/>
      <c r="Q1" s="148"/>
      <c r="R1" s="148"/>
      <c r="S1" s="148"/>
      <c r="T1" s="148"/>
      <c r="U1" s="148"/>
      <c r="V1" s="148"/>
      <c r="W1" s="148"/>
      <c r="X1" s="148"/>
      <c r="Y1" s="148"/>
      <c r="Z1" s="148"/>
      <c r="AA1" s="148"/>
      <c r="AB1" s="148"/>
      <c r="AC1" s="148"/>
      <c r="AD1" s="148"/>
      <c r="AE1" s="148"/>
    </row>
    <row r="2" spans="1:43" ht="33.75" customHeight="1">
      <c r="A2" s="11"/>
      <c r="B2" s="11"/>
      <c r="C2" s="11"/>
      <c r="D2" s="9" t="s">
        <v>89</v>
      </c>
      <c r="E2" s="9">
        <v>21</v>
      </c>
      <c r="F2" s="149" t="s">
        <v>90</v>
      </c>
      <c r="G2" s="149"/>
      <c r="H2" s="20">
        <v>152151</v>
      </c>
      <c r="I2" s="19"/>
      <c r="J2" s="19"/>
      <c r="K2" s="19"/>
      <c r="L2" s="19"/>
      <c r="M2" s="19"/>
      <c r="N2" s="19"/>
      <c r="O2" s="19"/>
      <c r="P2" s="19"/>
      <c r="Q2" s="19"/>
      <c r="R2" s="19"/>
      <c r="S2" s="19"/>
      <c r="T2" s="19"/>
      <c r="U2" s="19"/>
      <c r="V2" s="19"/>
      <c r="W2" s="58"/>
      <c r="X2" s="150" t="str">
        <f>'PANEL DE CONTROL DISTRITAL'!M2</f>
        <v>Fecha de corte: 22/01/2024</v>
      </c>
      <c r="Y2" s="150"/>
      <c r="Z2" s="150"/>
      <c r="AA2" s="150"/>
      <c r="AB2" s="150"/>
      <c r="AC2" s="150"/>
      <c r="AD2" s="150"/>
      <c r="AE2" s="150"/>
      <c r="AF2" s="15"/>
    </row>
    <row r="3" spans="1:43" ht="11.25" customHeight="1">
      <c r="A3" s="11"/>
      <c r="B3" s="6"/>
      <c r="C3" s="6"/>
      <c r="D3" s="6"/>
      <c r="E3" s="6"/>
      <c r="F3" s="6"/>
      <c r="G3" s="6"/>
      <c r="H3" s="6"/>
      <c r="I3" s="6"/>
      <c r="J3" s="6"/>
      <c r="K3" s="6"/>
      <c r="L3" s="6"/>
      <c r="M3" s="6"/>
      <c r="N3" s="6"/>
      <c r="O3" s="6"/>
      <c r="P3" s="6"/>
      <c r="Q3" s="6"/>
      <c r="R3" s="6"/>
      <c r="S3" s="6"/>
      <c r="T3" s="6"/>
      <c r="U3" s="6"/>
      <c r="V3" s="6"/>
      <c r="W3" s="6"/>
      <c r="X3" s="6"/>
      <c r="Y3" s="6"/>
      <c r="Z3" s="6"/>
      <c r="AA3" s="6"/>
      <c r="AB3" s="6"/>
      <c r="AC3" s="6"/>
      <c r="AD3" s="6"/>
    </row>
    <row r="4" spans="1:43" ht="30" customHeight="1">
      <c r="A4" s="154" t="s">
        <v>91</v>
      </c>
      <c r="B4" s="155"/>
      <c r="C4" s="155"/>
      <c r="D4" s="155"/>
      <c r="E4" s="155"/>
      <c r="F4" s="155"/>
      <c r="G4" s="155"/>
      <c r="H4" s="155"/>
      <c r="I4" s="155"/>
      <c r="J4" s="155"/>
      <c r="K4" s="155"/>
      <c r="L4" s="155"/>
      <c r="M4" s="155"/>
      <c r="N4" s="155"/>
      <c r="O4" s="155"/>
      <c r="P4" s="155"/>
      <c r="Q4" s="155"/>
      <c r="R4" s="155"/>
      <c r="S4" s="155"/>
      <c r="T4" s="155"/>
      <c r="U4" s="155"/>
      <c r="V4" s="155"/>
      <c r="W4" s="155"/>
      <c r="X4" s="155"/>
      <c r="Y4" s="155"/>
      <c r="Z4" s="155"/>
      <c r="AA4" s="155"/>
      <c r="AB4" s="155"/>
      <c r="AC4" s="155"/>
      <c r="AD4" s="155"/>
      <c r="AE4" s="156"/>
      <c r="AG4" s="18"/>
    </row>
    <row r="5" spans="1:43" ht="5.25" customHeight="1">
      <c r="A5" s="157"/>
      <c r="B5" s="158"/>
      <c r="C5" s="158"/>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9"/>
    </row>
    <row r="6" spans="1:43" ht="18" customHeight="1">
      <c r="A6" s="151" t="str">
        <f>'PANEL DE CONTROL DISTRITAL'!A6</f>
        <v>Número</v>
      </c>
      <c r="B6" s="152" t="str">
        <f>'PANEL DE CONTROL DISTRITAL'!B6</f>
        <v xml:space="preserve">PROCESOS SUSTANTIVOS E INDICADORES </v>
      </c>
      <c r="C6" s="152"/>
      <c r="D6" s="152"/>
      <c r="E6" s="152"/>
      <c r="F6" s="152"/>
      <c r="G6" s="152"/>
      <c r="H6" s="152"/>
      <c r="I6" s="160" t="s">
        <v>92</v>
      </c>
      <c r="J6" s="161"/>
      <c r="K6" s="161"/>
      <c r="L6" s="161"/>
      <c r="M6" s="161"/>
      <c r="N6" s="161"/>
      <c r="O6" s="161"/>
      <c r="P6" s="161"/>
      <c r="Q6" s="161"/>
      <c r="R6" s="161"/>
      <c r="S6" s="161"/>
      <c r="T6" s="161"/>
      <c r="U6" s="161"/>
      <c r="V6" s="161"/>
      <c r="W6" s="161"/>
      <c r="X6" s="161"/>
      <c r="Y6" s="85"/>
      <c r="Z6" s="85"/>
      <c r="AA6" s="85"/>
      <c r="AB6" s="85"/>
      <c r="AC6" s="85"/>
      <c r="AD6" s="85"/>
      <c r="AE6" s="153" t="s">
        <v>93</v>
      </c>
    </row>
    <row r="7" spans="1:43" ht="17.25" customHeight="1">
      <c r="A7" s="151"/>
      <c r="B7" s="152" t="str">
        <f>'PANEL DE CONTROL DISTRITAL'!B7</f>
        <v>DESCRIPCIÓN</v>
      </c>
      <c r="C7" s="152"/>
      <c r="D7" s="152"/>
      <c r="E7" s="152" t="str">
        <f>'PANEL DE CONTROL DISTRITAL'!E7</f>
        <v>MEDICIÓN</v>
      </c>
      <c r="F7" s="152"/>
      <c r="G7" s="152"/>
      <c r="H7" s="152"/>
      <c r="I7" s="162" t="str">
        <f>'PANEL DE CONTROL DISTRITAL'!A5</f>
        <v>CAMPAÑA ANUAL INTENSA 2023</v>
      </c>
      <c r="J7" s="163"/>
      <c r="K7" s="163"/>
      <c r="L7" s="163"/>
      <c r="M7" s="163"/>
      <c r="N7" s="163"/>
      <c r="O7" s="163"/>
      <c r="P7" s="163"/>
      <c r="Q7" s="163"/>
      <c r="R7" s="163"/>
      <c r="S7" s="163"/>
      <c r="T7" s="163"/>
      <c r="U7" s="163"/>
      <c r="V7" s="163"/>
      <c r="W7" s="163"/>
      <c r="X7" s="163"/>
      <c r="Y7" s="86"/>
      <c r="Z7" s="86"/>
      <c r="AA7" s="86"/>
      <c r="AB7" s="86"/>
      <c r="AC7" s="86"/>
      <c r="AD7" s="86"/>
      <c r="AE7" s="153"/>
    </row>
    <row r="8" spans="1:43" ht="5.25" customHeight="1">
      <c r="A8" s="151"/>
      <c r="B8" s="164"/>
      <c r="C8" s="165"/>
      <c r="D8" s="165"/>
      <c r="E8" s="165"/>
      <c r="F8" s="165"/>
      <c r="G8" s="165"/>
      <c r="H8" s="165"/>
      <c r="I8" s="165"/>
      <c r="J8" s="165"/>
      <c r="K8" s="165"/>
      <c r="L8" s="165"/>
      <c r="M8" s="165"/>
      <c r="N8" s="165"/>
      <c r="O8" s="165"/>
      <c r="P8" s="165"/>
      <c r="Q8" s="165"/>
      <c r="R8" s="165"/>
      <c r="S8" s="165"/>
      <c r="T8" s="165"/>
      <c r="U8" s="165"/>
      <c r="V8" s="165"/>
      <c r="W8" s="165"/>
      <c r="X8" s="165"/>
      <c r="Y8" s="87"/>
      <c r="Z8" s="87"/>
      <c r="AA8" s="87"/>
      <c r="AB8" s="87"/>
      <c r="AC8" s="87"/>
      <c r="AD8" s="87"/>
      <c r="AE8" s="153"/>
    </row>
    <row r="9" spans="1:43" s="2" customFormat="1" ht="29.25" customHeight="1" thickTop="1" thickBot="1">
      <c r="A9" s="151"/>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42" t="str">
        <f>'PANEL DE CONTROL DISTRITAL'!H8</f>
        <v>Nominativo</v>
      </c>
      <c r="I9" s="31" t="str">
        <f>'150151'!I9</f>
        <v>2023-37</v>
      </c>
      <c r="J9" s="31" t="str">
        <f>'150151'!J9</f>
        <v>2023-38</v>
      </c>
      <c r="K9" s="31" t="str">
        <f>'150151'!K9</f>
        <v>2023-39</v>
      </c>
      <c r="L9" s="31" t="str">
        <f>'150151'!L9</f>
        <v>2023-40</v>
      </c>
      <c r="M9" s="31" t="str">
        <f>'150151'!M9</f>
        <v>2023-41</v>
      </c>
      <c r="N9" s="31" t="str">
        <f>'150151'!N9</f>
        <v>2023-42</v>
      </c>
      <c r="O9" s="31" t="str">
        <f>'150151'!O9</f>
        <v>2023-43</v>
      </c>
      <c r="P9" s="31" t="str">
        <f>'150151'!P9</f>
        <v>2023-44</v>
      </c>
      <c r="Q9" s="31" t="str">
        <f>'150151'!Q9</f>
        <v>2023-45</v>
      </c>
      <c r="R9" s="31" t="str">
        <f>'150151'!R9</f>
        <v>2023-46</v>
      </c>
      <c r="S9" s="31" t="str">
        <f>'150151'!S9</f>
        <v>2023-47</v>
      </c>
      <c r="T9" s="31" t="str">
        <f>'150151'!T9</f>
        <v>2023-48</v>
      </c>
      <c r="U9" s="31" t="str">
        <f>'150151'!U9</f>
        <v>2023-49</v>
      </c>
      <c r="V9" s="31" t="str">
        <f>'150151'!V9</f>
        <v>2023-50</v>
      </c>
      <c r="W9" s="31" t="str">
        <f>'150151'!W9</f>
        <v>2023-51</v>
      </c>
      <c r="X9" s="31" t="str">
        <f>'150151'!X9</f>
        <v>2023-52</v>
      </c>
      <c r="Y9" s="31" t="s">
        <v>110</v>
      </c>
      <c r="Z9" s="31" t="s">
        <v>111</v>
      </c>
      <c r="AA9" s="31" t="s">
        <v>112</v>
      </c>
      <c r="AB9" s="31" t="s">
        <v>113</v>
      </c>
      <c r="AC9" s="31" t="s">
        <v>114</v>
      </c>
      <c r="AD9" s="31" t="s">
        <v>115</v>
      </c>
      <c r="AE9" s="153"/>
    </row>
    <row r="10" spans="1:43" s="2" customFormat="1" ht="50.1" customHeight="1" thickTop="1" thickBot="1">
      <c r="A10" s="167">
        <f>'PANEL DE CONTROL DISTRITAL'!A9</f>
        <v>1</v>
      </c>
      <c r="B10" s="169" t="str">
        <f>'PANEL DE CONTROL DISTRITAL'!B9</f>
        <v>ENTREVISTA</v>
      </c>
      <c r="C10" s="166" t="str">
        <f>'PANEL DE CONTROL DISTRITAL'!C9</f>
        <v xml:space="preserve"> Auxiliar de Atención Ciudadana</v>
      </c>
      <c r="D10" s="170" t="str">
        <f>'PANEL DE CONTROL DISTRITAL'!D9</f>
        <v>Efectividad de la entrevista =</v>
      </c>
      <c r="E10" s="166" t="str">
        <f>'PANEL DE CONTROL DISTRITAL'!E9</f>
        <v>(Número de trámites aplicados / (Número de fichas requisitadas - Notificaciones de improcedencia de trámite)) x 100</v>
      </c>
      <c r="F10" s="171" t="str">
        <f>'PANEL DE CONTROL DISTRITAL'!F9</f>
        <v>Semanal (remesa)</v>
      </c>
      <c r="G10" s="172">
        <f>'PANEL DE CONTROL DISTRITAL'!G9</f>
        <v>0.9</v>
      </c>
      <c r="H10" s="25" t="str">
        <f>'PANEL DE CONTROL DISTRITAL'!H9</f>
        <v>Número de trámites aplicados</v>
      </c>
      <c r="I10" s="23">
        <v>87</v>
      </c>
      <c r="J10" s="23">
        <v>408</v>
      </c>
      <c r="K10" s="23">
        <v>386</v>
      </c>
      <c r="L10" s="23">
        <v>398</v>
      </c>
      <c r="M10" s="23">
        <v>445</v>
      </c>
      <c r="N10" s="23">
        <v>510</v>
      </c>
      <c r="O10" s="23">
        <v>435</v>
      </c>
      <c r="P10" s="23">
        <v>529</v>
      </c>
      <c r="Q10" s="23">
        <v>436</v>
      </c>
      <c r="R10" s="23">
        <v>322</v>
      </c>
      <c r="S10" s="23">
        <v>583</v>
      </c>
      <c r="T10" s="23">
        <v>628</v>
      </c>
      <c r="U10" s="23">
        <v>659</v>
      </c>
      <c r="V10" s="23">
        <v>936</v>
      </c>
      <c r="W10" s="23">
        <v>884</v>
      </c>
      <c r="X10" s="23">
        <v>792</v>
      </c>
      <c r="Y10" s="23">
        <v>786</v>
      </c>
      <c r="Z10" s="23">
        <v>638</v>
      </c>
      <c r="AA10" s="64">
        <v>741</v>
      </c>
      <c r="AB10" s="75">
        <v>1208</v>
      </c>
      <c r="AC10" s="75">
        <v>1502</v>
      </c>
      <c r="AD10" s="64">
        <v>407</v>
      </c>
      <c r="AE10" s="168">
        <f>IFERROR(SUM(I10:AD10)/SUM(I11:AD11),0)</f>
        <v>1</v>
      </c>
    </row>
    <row r="11" spans="1:43" s="2" customFormat="1" ht="50.1" customHeight="1" thickTop="1" thickBot="1">
      <c r="A11" s="167"/>
      <c r="B11" s="169"/>
      <c r="C11" s="166"/>
      <c r="D11" s="170"/>
      <c r="E11" s="166"/>
      <c r="F11" s="171"/>
      <c r="G11" s="172"/>
      <c r="H11" s="25" t="str">
        <f>'PANEL DE CONTROL DISTRITAL'!H10</f>
        <v>Número de fichas requisitadas - Notificaciones de improcedencia de trámite</v>
      </c>
      <c r="I11" s="43">
        <v>87</v>
      </c>
      <c r="J11" s="43">
        <v>408</v>
      </c>
      <c r="K11" s="43">
        <v>386</v>
      </c>
      <c r="L11" s="43">
        <v>398</v>
      </c>
      <c r="M11" s="43">
        <v>445</v>
      </c>
      <c r="N11" s="43">
        <v>510</v>
      </c>
      <c r="O11" s="43">
        <v>435</v>
      </c>
      <c r="P11" s="43">
        <v>529</v>
      </c>
      <c r="Q11" s="43">
        <v>436</v>
      </c>
      <c r="R11" s="43">
        <v>322</v>
      </c>
      <c r="S11" s="43">
        <v>583</v>
      </c>
      <c r="T11" s="43">
        <v>628</v>
      </c>
      <c r="U11" s="43">
        <v>659</v>
      </c>
      <c r="V11" s="43">
        <v>936</v>
      </c>
      <c r="W11" s="43">
        <v>884</v>
      </c>
      <c r="X11" s="43">
        <v>792</v>
      </c>
      <c r="Y11" s="43">
        <v>786</v>
      </c>
      <c r="Z11" s="43">
        <v>638</v>
      </c>
      <c r="AA11" s="68">
        <v>741</v>
      </c>
      <c r="AB11" s="98">
        <v>1208</v>
      </c>
      <c r="AC11" s="98">
        <v>1502</v>
      </c>
      <c r="AD11" s="68">
        <v>407</v>
      </c>
      <c r="AE11" s="168"/>
    </row>
    <row r="12" spans="1:43" s="45" customFormat="1" ht="8.1" customHeight="1" thickTop="1" thickBot="1">
      <c r="A12" s="167">
        <v>0</v>
      </c>
      <c r="B12" s="167"/>
      <c r="C12" s="167"/>
      <c r="D12" s="167"/>
      <c r="E12" s="167"/>
      <c r="F12" s="167"/>
      <c r="G12" s="167"/>
      <c r="H12" s="167"/>
      <c r="I12" s="167"/>
      <c r="J12" s="167"/>
      <c r="K12" s="167"/>
      <c r="L12" s="167"/>
      <c r="M12" s="167"/>
      <c r="N12" s="167"/>
      <c r="O12" s="167"/>
      <c r="P12" s="167"/>
      <c r="Q12" s="167"/>
      <c r="R12" s="167"/>
      <c r="S12" s="167"/>
      <c r="T12" s="167"/>
      <c r="U12" s="167"/>
      <c r="V12" s="167"/>
      <c r="W12" s="167"/>
      <c r="X12" s="167"/>
      <c r="Y12" s="167"/>
      <c r="Z12" s="167"/>
      <c r="AA12" s="167"/>
      <c r="AB12" s="167"/>
      <c r="AC12" s="167"/>
      <c r="AD12" s="167"/>
      <c r="AE12" s="167"/>
      <c r="AF12" s="44"/>
      <c r="AG12" s="44"/>
      <c r="AH12" s="44"/>
      <c r="AI12" s="44"/>
      <c r="AJ12" s="44"/>
      <c r="AK12" s="44"/>
      <c r="AL12" s="44"/>
      <c r="AM12" s="44"/>
      <c r="AN12" s="44"/>
      <c r="AO12" s="44"/>
      <c r="AP12" s="44"/>
      <c r="AQ12" s="44"/>
    </row>
    <row r="13" spans="1:43" s="3" customFormat="1" ht="50.1" customHeight="1" thickTop="1" thickBot="1">
      <c r="A13" s="167">
        <f>'PANEL DE CONTROL DISTRITAL'!A12</f>
        <v>2</v>
      </c>
      <c r="B13" s="169" t="str">
        <f>'PANEL DE CONTROL DISTRITAL'!B12</f>
        <v>TRÁMITE</v>
      </c>
      <c r="C13" s="166" t="str">
        <f>'PANEL DE CONTROL DISTRITAL'!C12</f>
        <v>Operador de Equipo Tecnológico</v>
      </c>
      <c r="D13" s="170" t="str">
        <f>'PANEL DE CONTROL DISTRITAL'!D12</f>
        <v>Trámites exitosos efectivos=</v>
      </c>
      <c r="E13" s="166" t="str">
        <f>'PANEL DE CONTROL DISTRITAL'!E12</f>
        <v>(Número de trámites exitosos / Número de trámites aplicados) x 100</v>
      </c>
      <c r="F13" s="171" t="str">
        <f>'PANEL DE CONTROL DISTRITAL'!F12</f>
        <v>Semanal (remesa)</v>
      </c>
      <c r="G13" s="172">
        <f>'PANEL DE CONTROL DISTRITAL'!G12</f>
        <v>0.9</v>
      </c>
      <c r="H13" s="25" t="str">
        <f>'PANEL DE CONTROL DISTRITAL'!H12</f>
        <v>Número de trámites exitosos</v>
      </c>
      <c r="I13" s="23">
        <v>87</v>
      </c>
      <c r="J13" s="23">
        <v>405</v>
      </c>
      <c r="K13" s="23">
        <v>381</v>
      </c>
      <c r="L13" s="23">
        <v>397</v>
      </c>
      <c r="M13" s="23">
        <v>443</v>
      </c>
      <c r="N13" s="23">
        <v>501</v>
      </c>
      <c r="O13" s="23">
        <v>431</v>
      </c>
      <c r="P13" s="23">
        <v>527</v>
      </c>
      <c r="Q13" s="23">
        <v>430</v>
      </c>
      <c r="R13" s="23">
        <v>321</v>
      </c>
      <c r="S13" s="23">
        <v>579</v>
      </c>
      <c r="T13" s="23">
        <v>627</v>
      </c>
      <c r="U13" s="23">
        <v>654</v>
      </c>
      <c r="V13" s="23">
        <v>931</v>
      </c>
      <c r="W13" s="23">
        <v>876</v>
      </c>
      <c r="X13" s="23">
        <v>790</v>
      </c>
      <c r="Y13" s="23">
        <v>782</v>
      </c>
      <c r="Z13" s="23">
        <v>632</v>
      </c>
      <c r="AA13" s="64">
        <v>735</v>
      </c>
      <c r="AB13" s="75">
        <v>1201</v>
      </c>
      <c r="AC13" s="75">
        <v>1497</v>
      </c>
      <c r="AD13" s="64">
        <v>402</v>
      </c>
      <c r="AE13" s="168">
        <f>IFERROR(SUM(I13:AD13)/SUM(I14:AD14),0)</f>
        <v>0.99336734693877549</v>
      </c>
    </row>
    <row r="14" spans="1:43" s="3" customFormat="1" ht="50.1" customHeight="1" thickTop="1" thickBot="1">
      <c r="A14" s="167"/>
      <c r="B14" s="169"/>
      <c r="C14" s="166"/>
      <c r="D14" s="170"/>
      <c r="E14" s="166"/>
      <c r="F14" s="171"/>
      <c r="G14" s="172"/>
      <c r="H14" s="25" t="str">
        <f>'PANEL DE CONTROL DISTRITAL'!H13</f>
        <v>Número de trámites aplicados</v>
      </c>
      <c r="I14" s="43">
        <v>87</v>
      </c>
      <c r="J14" s="43">
        <v>408</v>
      </c>
      <c r="K14" s="43">
        <v>386</v>
      </c>
      <c r="L14" s="43">
        <v>398</v>
      </c>
      <c r="M14" s="43">
        <v>445</v>
      </c>
      <c r="N14" s="43">
        <v>510</v>
      </c>
      <c r="O14" s="43">
        <v>435</v>
      </c>
      <c r="P14" s="43">
        <v>529</v>
      </c>
      <c r="Q14" s="43">
        <v>436</v>
      </c>
      <c r="R14" s="43">
        <v>322</v>
      </c>
      <c r="S14" s="43">
        <v>583</v>
      </c>
      <c r="T14" s="43">
        <v>628</v>
      </c>
      <c r="U14" s="43">
        <v>659</v>
      </c>
      <c r="V14" s="43">
        <v>936</v>
      </c>
      <c r="W14" s="43">
        <v>884</v>
      </c>
      <c r="X14" s="43">
        <v>792</v>
      </c>
      <c r="Y14" s="43">
        <v>786</v>
      </c>
      <c r="Z14" s="43">
        <v>638</v>
      </c>
      <c r="AA14" s="68">
        <v>741</v>
      </c>
      <c r="AB14" s="98">
        <v>1208</v>
      </c>
      <c r="AC14" s="98">
        <v>1502</v>
      </c>
      <c r="AD14" s="68">
        <v>407</v>
      </c>
      <c r="AE14" s="168"/>
    </row>
    <row r="15" spans="1:43" s="45" customFormat="1" ht="8.1" customHeight="1" thickTop="1" thickBot="1">
      <c r="A15" s="167"/>
      <c r="B15" s="167"/>
      <c r="C15" s="167"/>
      <c r="D15" s="167"/>
      <c r="E15" s="167"/>
      <c r="F15" s="167"/>
      <c r="G15" s="167"/>
      <c r="H15" s="167"/>
      <c r="I15" s="167"/>
      <c r="J15" s="167"/>
      <c r="K15" s="167"/>
      <c r="L15" s="167"/>
      <c r="M15" s="167"/>
      <c r="N15" s="167"/>
      <c r="O15" s="167"/>
      <c r="P15" s="167"/>
      <c r="Q15" s="167"/>
      <c r="R15" s="167"/>
      <c r="S15" s="167"/>
      <c r="T15" s="167"/>
      <c r="U15" s="167"/>
      <c r="V15" s="167"/>
      <c r="W15" s="167"/>
      <c r="X15" s="167"/>
      <c r="Y15" s="167"/>
      <c r="Z15" s="167"/>
      <c r="AA15" s="167"/>
      <c r="AB15" s="167"/>
      <c r="AC15" s="167"/>
      <c r="AD15" s="167"/>
      <c r="AE15" s="167"/>
      <c r="AF15" s="44"/>
      <c r="AG15" s="44"/>
      <c r="AH15" s="44"/>
      <c r="AI15" s="44"/>
      <c r="AJ15" s="44"/>
      <c r="AK15" s="44"/>
      <c r="AL15" s="44"/>
      <c r="AM15" s="44"/>
      <c r="AN15" s="44"/>
      <c r="AO15" s="44"/>
      <c r="AP15" s="44"/>
      <c r="AQ15" s="44"/>
    </row>
    <row r="16" spans="1:43" s="3" customFormat="1" ht="50.1" customHeight="1" thickTop="1" thickBot="1">
      <c r="A16" s="167">
        <f>'PANEL DE CONTROL DISTRITAL'!A15</f>
        <v>3</v>
      </c>
      <c r="B16" s="169" t="str">
        <f>'PANEL DE CONTROL DISTRITAL'!B15</f>
        <v>TRANSFERENCIA</v>
      </c>
      <c r="C16" s="166" t="str">
        <f>'PANEL DE CONTROL DISTRITAL'!C15</f>
        <v>Responsable de Módulo</v>
      </c>
      <c r="D16" s="170" t="str">
        <f>'PANEL DE CONTROL DISTRITAL'!D15</f>
        <v xml:space="preserve">Transacciones exitosas = </v>
      </c>
      <c r="E16" s="166" t="str">
        <f>'PANEL DE CONTROL DISTRITAL'!E15</f>
        <v>(Número de Archivos de Transacción aceptados /Total de Archivos de Transacción procesados) x100</v>
      </c>
      <c r="F16" s="171" t="str">
        <f>'PANEL DE CONTROL DISTRITAL'!F15</f>
        <v>Semanal (remesa)</v>
      </c>
      <c r="G16" s="172">
        <f>'PANEL DE CONTROL DISTRITAL'!G15</f>
        <v>0.9</v>
      </c>
      <c r="H16" s="25" t="str">
        <f>'PANEL DE CONTROL DISTRITAL'!H15</f>
        <v>Número de Archivos de Transacción aceptados</v>
      </c>
      <c r="I16" s="23">
        <v>87</v>
      </c>
      <c r="J16" s="23">
        <v>408</v>
      </c>
      <c r="K16" s="23">
        <v>386</v>
      </c>
      <c r="L16" s="23">
        <v>398</v>
      </c>
      <c r="M16" s="23">
        <v>445</v>
      </c>
      <c r="N16" s="23">
        <v>510</v>
      </c>
      <c r="O16" s="23">
        <v>435</v>
      </c>
      <c r="P16" s="23">
        <v>529</v>
      </c>
      <c r="Q16" s="23">
        <v>436</v>
      </c>
      <c r="R16" s="23">
        <v>322</v>
      </c>
      <c r="S16" s="23">
        <v>583</v>
      </c>
      <c r="T16" s="23">
        <v>628</v>
      </c>
      <c r="U16" s="23">
        <v>659</v>
      </c>
      <c r="V16" s="23">
        <v>936</v>
      </c>
      <c r="W16" s="23">
        <v>884</v>
      </c>
      <c r="X16" s="23">
        <v>792</v>
      </c>
      <c r="Y16" s="23">
        <v>786</v>
      </c>
      <c r="Z16" s="23">
        <v>638</v>
      </c>
      <c r="AA16" s="64">
        <v>741</v>
      </c>
      <c r="AB16" s="75">
        <v>1208</v>
      </c>
      <c r="AC16" s="75">
        <v>1502</v>
      </c>
      <c r="AD16" s="64">
        <v>407</v>
      </c>
      <c r="AE16" s="168">
        <f>IFERROR(SUM(I16:AD16)/SUM(I17:AD17),0)</f>
        <v>1</v>
      </c>
    </row>
    <row r="17" spans="1:43" s="3" customFormat="1" ht="50.1" customHeight="1" thickTop="1" thickBot="1">
      <c r="A17" s="167"/>
      <c r="B17" s="169"/>
      <c r="C17" s="166"/>
      <c r="D17" s="170"/>
      <c r="E17" s="166"/>
      <c r="F17" s="171"/>
      <c r="G17" s="172"/>
      <c r="H17" s="25" t="str">
        <f>'PANEL DE CONTROL DISTRITAL'!H16</f>
        <v>Total de Archivos de Transacción procesados</v>
      </c>
      <c r="I17" s="43">
        <v>87</v>
      </c>
      <c r="J17" s="43">
        <v>408</v>
      </c>
      <c r="K17" s="43">
        <v>386</v>
      </c>
      <c r="L17" s="43">
        <v>398</v>
      </c>
      <c r="M17" s="43">
        <v>445</v>
      </c>
      <c r="N17" s="43">
        <v>510</v>
      </c>
      <c r="O17" s="43">
        <v>435</v>
      </c>
      <c r="P17" s="43">
        <v>529</v>
      </c>
      <c r="Q17" s="43">
        <v>436</v>
      </c>
      <c r="R17" s="43">
        <v>322</v>
      </c>
      <c r="S17" s="43">
        <v>583</v>
      </c>
      <c r="T17" s="43">
        <v>628</v>
      </c>
      <c r="U17" s="43">
        <v>659</v>
      </c>
      <c r="V17" s="43">
        <v>936</v>
      </c>
      <c r="W17" s="43">
        <v>884</v>
      </c>
      <c r="X17" s="43">
        <v>792</v>
      </c>
      <c r="Y17" s="43">
        <v>786</v>
      </c>
      <c r="Z17" s="43">
        <v>638</v>
      </c>
      <c r="AA17" s="68">
        <v>741</v>
      </c>
      <c r="AB17" s="98">
        <v>1208</v>
      </c>
      <c r="AC17" s="98">
        <v>1502</v>
      </c>
      <c r="AD17" s="68">
        <v>407</v>
      </c>
      <c r="AE17" s="168"/>
    </row>
    <row r="18" spans="1:43" s="45" customFormat="1" ht="8.1" customHeight="1" thickTop="1" thickBot="1">
      <c r="A18" s="167"/>
      <c r="B18" s="167"/>
      <c r="C18" s="167"/>
      <c r="D18" s="167"/>
      <c r="E18" s="167"/>
      <c r="F18" s="167"/>
      <c r="G18" s="167"/>
      <c r="H18" s="167"/>
      <c r="I18" s="167"/>
      <c r="J18" s="167"/>
      <c r="K18" s="167"/>
      <c r="L18" s="167"/>
      <c r="M18" s="167"/>
      <c r="N18" s="167"/>
      <c r="O18" s="167"/>
      <c r="P18" s="167"/>
      <c r="Q18" s="167"/>
      <c r="R18" s="167"/>
      <c r="S18" s="167"/>
      <c r="T18" s="167"/>
      <c r="U18" s="167"/>
      <c r="V18" s="167"/>
      <c r="W18" s="167"/>
      <c r="X18" s="167"/>
      <c r="Y18" s="167"/>
      <c r="Z18" s="167"/>
      <c r="AA18" s="167"/>
      <c r="AB18" s="167"/>
      <c r="AC18" s="167"/>
      <c r="AD18" s="167"/>
      <c r="AE18" s="167"/>
      <c r="AF18" s="44"/>
      <c r="AG18" s="44"/>
      <c r="AH18" s="44"/>
      <c r="AI18" s="44"/>
      <c r="AJ18" s="44"/>
      <c r="AK18" s="44"/>
      <c r="AL18" s="44"/>
      <c r="AM18" s="44"/>
      <c r="AN18" s="44"/>
      <c r="AO18" s="44"/>
      <c r="AP18" s="44"/>
      <c r="AQ18" s="44"/>
    </row>
    <row r="19" spans="1:43" s="3" customFormat="1" ht="50.1" customHeight="1" thickTop="1" thickBot="1">
      <c r="A19" s="167">
        <f>'PANEL DE CONTROL DISTRITAL'!A18</f>
        <v>4</v>
      </c>
      <c r="B19" s="169" t="str">
        <f>'PANEL DE CONTROL DISTRITAL'!B18</f>
        <v>CONCILIACIÓN</v>
      </c>
      <c r="C19" s="166" t="str">
        <f>'PANEL DE CONTROL DISTRITAL'!C18</f>
        <v>Responsable de Módulo</v>
      </c>
      <c r="D19" s="170" t="str">
        <f>'PANEL DE CONTROL DISTRITAL'!D18</f>
        <v xml:space="preserve">Credenciales disponibles para entrega = </v>
      </c>
      <c r="E19" s="166" t="str">
        <f>'PANEL DE CONTROL DISTRITAL'!E18</f>
        <v>((Credenciales recibidas - Credenciales inconsistentes) / Credenciales recibidas) x 100</v>
      </c>
      <c r="F19" s="171" t="str">
        <f>'PANEL DE CONTROL DISTRITAL'!F18</f>
        <v>Semanal (remesa)</v>
      </c>
      <c r="G19" s="172">
        <f>'PANEL DE CONTROL DISTRITAL'!G18</f>
        <v>0.9</v>
      </c>
      <c r="H19" s="25" t="str">
        <f>'PANEL DE CONTROL DISTRITAL'!H18</f>
        <v xml:space="preserve">Credenciales Recibidas - Credenciales inconsistentes </v>
      </c>
      <c r="I19" s="23">
        <v>84</v>
      </c>
      <c r="J19" s="23">
        <v>437</v>
      </c>
      <c r="K19" s="23">
        <v>395</v>
      </c>
      <c r="L19" s="23">
        <v>303</v>
      </c>
      <c r="M19" s="23">
        <v>408</v>
      </c>
      <c r="N19" s="23">
        <v>489</v>
      </c>
      <c r="O19" s="23">
        <v>473</v>
      </c>
      <c r="P19" s="23">
        <v>484</v>
      </c>
      <c r="Q19" s="23">
        <v>567</v>
      </c>
      <c r="R19" s="23">
        <v>326</v>
      </c>
      <c r="S19" s="23">
        <v>366</v>
      </c>
      <c r="T19" s="23">
        <v>698</v>
      </c>
      <c r="U19" s="23">
        <v>450</v>
      </c>
      <c r="V19" s="23">
        <v>852</v>
      </c>
      <c r="W19" s="23">
        <v>925</v>
      </c>
      <c r="X19" s="23">
        <v>701</v>
      </c>
      <c r="Y19" s="23">
        <v>797</v>
      </c>
      <c r="Z19" s="23">
        <v>546</v>
      </c>
      <c r="AA19" s="64">
        <v>549</v>
      </c>
      <c r="AB19" s="75">
        <v>1151</v>
      </c>
      <c r="AC19" s="75">
        <v>1009</v>
      </c>
      <c r="AD19" s="64">
        <v>0</v>
      </c>
      <c r="AE19" s="168">
        <f>IFERROR(SUM(I19:AD19)/SUM(I20:AD20),0)</f>
        <v>1</v>
      </c>
    </row>
    <row r="20" spans="1:43" s="3" customFormat="1" ht="50.1" customHeight="1" thickTop="1" thickBot="1">
      <c r="A20" s="167"/>
      <c r="B20" s="169"/>
      <c r="C20" s="166"/>
      <c r="D20" s="170"/>
      <c r="E20" s="166"/>
      <c r="F20" s="171"/>
      <c r="G20" s="172"/>
      <c r="H20" s="25" t="str">
        <f>'PANEL DE CONTROL DISTRITAL'!H19</f>
        <v>Credenciales recibidas</v>
      </c>
      <c r="I20" s="43">
        <v>84</v>
      </c>
      <c r="J20" s="43">
        <v>437</v>
      </c>
      <c r="K20" s="43">
        <v>395</v>
      </c>
      <c r="L20" s="43">
        <v>303</v>
      </c>
      <c r="M20" s="43">
        <v>408</v>
      </c>
      <c r="N20" s="43">
        <v>489</v>
      </c>
      <c r="O20" s="43">
        <v>473</v>
      </c>
      <c r="P20" s="43">
        <v>484</v>
      </c>
      <c r="Q20" s="43">
        <v>567</v>
      </c>
      <c r="R20" s="43">
        <v>326</v>
      </c>
      <c r="S20" s="43">
        <v>366</v>
      </c>
      <c r="T20" s="43">
        <v>698</v>
      </c>
      <c r="U20" s="43">
        <v>450</v>
      </c>
      <c r="V20" s="43">
        <v>852</v>
      </c>
      <c r="W20" s="43">
        <v>925</v>
      </c>
      <c r="X20" s="43">
        <v>701</v>
      </c>
      <c r="Y20" s="43">
        <v>797</v>
      </c>
      <c r="Z20" s="43">
        <v>546</v>
      </c>
      <c r="AA20" s="68">
        <v>549</v>
      </c>
      <c r="AB20" s="98">
        <v>1151</v>
      </c>
      <c r="AC20" s="98">
        <v>1009</v>
      </c>
      <c r="AD20" s="68">
        <v>0</v>
      </c>
      <c r="AE20" s="168"/>
    </row>
    <row r="21" spans="1:43" s="45" customFormat="1" ht="8.1" customHeight="1" thickTop="1" thickBot="1">
      <c r="A21" s="46"/>
      <c r="B21" s="47"/>
      <c r="C21" s="48"/>
      <c r="D21" s="49"/>
      <c r="E21" s="48"/>
      <c r="F21" s="50"/>
      <c r="G21" s="51"/>
      <c r="H21" s="52"/>
      <c r="I21" s="53"/>
      <c r="J21" s="53"/>
      <c r="K21" s="53"/>
      <c r="L21" s="53"/>
      <c r="M21" s="53"/>
      <c r="N21" s="53"/>
      <c r="O21" s="53"/>
      <c r="P21" s="53"/>
      <c r="Q21" s="53"/>
      <c r="R21" s="53"/>
      <c r="S21" s="53"/>
      <c r="T21" s="53"/>
      <c r="U21" s="53"/>
      <c r="V21" s="53"/>
      <c r="W21" s="53"/>
      <c r="X21" s="53"/>
      <c r="Y21" s="53"/>
      <c r="Z21" s="53"/>
      <c r="AA21" s="53"/>
      <c r="AB21" s="53"/>
      <c r="AC21" s="53"/>
      <c r="AD21" s="53"/>
      <c r="AE21" s="54"/>
      <c r="AF21" s="44"/>
      <c r="AG21" s="44"/>
      <c r="AH21" s="44"/>
      <c r="AI21" s="44"/>
      <c r="AJ21" s="44"/>
      <c r="AK21" s="44"/>
      <c r="AL21" s="44"/>
      <c r="AM21" s="44"/>
      <c r="AN21" s="44"/>
      <c r="AO21" s="44"/>
      <c r="AP21" s="44"/>
      <c r="AQ21" s="44"/>
    </row>
    <row r="22" spans="1:43" s="3" customFormat="1" ht="50.1" customHeight="1" thickTop="1" thickBot="1">
      <c r="A22" s="167">
        <f>'PANEL DE CONTROL DISTRITAL'!A21</f>
        <v>5</v>
      </c>
      <c r="B22" s="169" t="str">
        <f>'PANEL DE CONTROL DISTRITAL'!B21</f>
        <v>CONCILIACIÓN</v>
      </c>
      <c r="C22" s="166" t="str">
        <f>'PANEL DE CONTROL DISTRITAL'!C21</f>
        <v>Responsable de Módulo</v>
      </c>
      <c r="D22" s="170" t="str">
        <f>'PANEL DE CONTROL DISTRITAL'!D21</f>
        <v xml:space="preserve">Credenciales disponibles para entrega = </v>
      </c>
      <c r="E22" s="166" t="str">
        <f>'PANEL DE CONTROL DISTRITAL'!E21</f>
        <v>(Credenciales en resguardo / Credenciales totales en SIIRFE disponibles para entrega) x 100</v>
      </c>
      <c r="F22" s="171" t="str">
        <f>'PANEL DE CONTROL DISTRITAL'!F21</f>
        <v>Semanal (remesa)</v>
      </c>
      <c r="G22" s="172">
        <f>'PANEL DE CONTROL DISTRITAL'!G21</f>
        <v>1</v>
      </c>
      <c r="H22" s="25" t="str">
        <f>'PANEL DE CONTROL DISTRITAL'!H21</f>
        <v>Credenciales en resguardo</v>
      </c>
      <c r="I22" s="23">
        <v>1045</v>
      </c>
      <c r="J22" s="23">
        <v>1021</v>
      </c>
      <c r="K22" s="23">
        <v>948</v>
      </c>
      <c r="L22" s="23">
        <v>837</v>
      </c>
      <c r="M22" s="23">
        <v>838</v>
      </c>
      <c r="N22" s="23">
        <v>900</v>
      </c>
      <c r="O22" s="23">
        <v>887</v>
      </c>
      <c r="P22" s="23">
        <v>905</v>
      </c>
      <c r="Q22" s="23">
        <v>986</v>
      </c>
      <c r="R22" s="23">
        <v>981</v>
      </c>
      <c r="S22" s="23">
        <v>816</v>
      </c>
      <c r="T22" s="23">
        <v>1037</v>
      </c>
      <c r="U22" s="23">
        <v>933</v>
      </c>
      <c r="V22" s="23">
        <v>1149</v>
      </c>
      <c r="W22" s="23">
        <v>1243</v>
      </c>
      <c r="X22" s="23">
        <v>1042</v>
      </c>
      <c r="Y22" s="23">
        <v>1000</v>
      </c>
      <c r="Z22" s="23">
        <v>812</v>
      </c>
      <c r="AA22" s="64">
        <v>809</v>
      </c>
      <c r="AB22" s="75">
        <v>1114</v>
      </c>
      <c r="AC22" s="75">
        <v>1052</v>
      </c>
      <c r="AD22" s="64">
        <v>872</v>
      </c>
      <c r="AE22" s="168">
        <f>IFERROR(SUM(I22:AD22)/SUM(I23:AD23),0)</f>
        <v>1</v>
      </c>
    </row>
    <row r="23" spans="1:43" s="3" customFormat="1" ht="50.1" customHeight="1" thickTop="1" thickBot="1">
      <c r="A23" s="167"/>
      <c r="B23" s="169"/>
      <c r="C23" s="166"/>
      <c r="D23" s="170"/>
      <c r="E23" s="166"/>
      <c r="F23" s="171"/>
      <c r="G23" s="172"/>
      <c r="H23" s="25" t="str">
        <f>'PANEL DE CONTROL DISTRITAL'!H22</f>
        <v>Credenciales totales en SIIRFE disponibles para entrega</v>
      </c>
      <c r="I23" s="43">
        <v>1045</v>
      </c>
      <c r="J23" s="43">
        <v>1021</v>
      </c>
      <c r="K23" s="43">
        <v>948</v>
      </c>
      <c r="L23" s="43">
        <v>837</v>
      </c>
      <c r="M23" s="43">
        <v>838</v>
      </c>
      <c r="N23" s="43">
        <v>900</v>
      </c>
      <c r="O23" s="43">
        <v>887</v>
      </c>
      <c r="P23" s="43">
        <v>905</v>
      </c>
      <c r="Q23" s="43">
        <v>986</v>
      </c>
      <c r="R23" s="43">
        <v>981</v>
      </c>
      <c r="S23" s="43">
        <v>816</v>
      </c>
      <c r="T23" s="43">
        <v>1037</v>
      </c>
      <c r="U23" s="43">
        <v>933</v>
      </c>
      <c r="V23" s="43">
        <v>1149</v>
      </c>
      <c r="W23" s="43">
        <v>1243</v>
      </c>
      <c r="X23" s="43">
        <v>1042</v>
      </c>
      <c r="Y23" s="43">
        <v>1000</v>
      </c>
      <c r="Z23" s="43">
        <v>812</v>
      </c>
      <c r="AA23" s="68">
        <v>809</v>
      </c>
      <c r="AB23" s="68">
        <v>1114</v>
      </c>
      <c r="AC23" s="98">
        <v>1052</v>
      </c>
      <c r="AD23" s="68">
        <v>872</v>
      </c>
      <c r="AE23" s="168"/>
    </row>
    <row r="24" spans="1:43" s="4" customFormat="1" ht="16.5" thickTop="1" thickBot="1">
      <c r="A24" s="167"/>
      <c r="B24" s="167"/>
      <c r="C24" s="167"/>
      <c r="D24" s="167"/>
      <c r="E24" s="167"/>
      <c r="F24" s="167"/>
      <c r="G24" s="167"/>
      <c r="H24" s="167"/>
      <c r="I24" s="167"/>
      <c r="J24" s="167"/>
      <c r="K24" s="167"/>
      <c r="L24" s="167"/>
      <c r="M24" s="167"/>
      <c r="N24" s="167"/>
      <c r="O24" s="167"/>
      <c r="P24" s="167"/>
      <c r="Q24" s="167"/>
      <c r="R24" s="167"/>
      <c r="S24" s="167"/>
      <c r="T24" s="167"/>
      <c r="U24" s="167"/>
      <c r="V24" s="167"/>
      <c r="W24" s="167"/>
      <c r="X24" s="167"/>
      <c r="Y24" s="167"/>
      <c r="Z24" s="167"/>
      <c r="AA24" s="167"/>
      <c r="AB24" s="167"/>
      <c r="AC24" s="167"/>
      <c r="AD24" s="167"/>
      <c r="AE24" s="167"/>
    </row>
    <row r="25" spans="1:43" ht="50.1" customHeight="1" thickTop="1" thickBot="1">
      <c r="A25" s="167">
        <f>'PANEL DE CONTROL DISTRITAL'!A24</f>
        <v>6</v>
      </c>
      <c r="B25" s="169" t="str">
        <f>'PANEL DE CONTROL DISTRITAL'!B24</f>
        <v>ENTREGA</v>
      </c>
      <c r="C25" s="166" t="str">
        <f>'PANEL DE CONTROL DISTRITAL'!C24</f>
        <v>Operador de Equipo Tecnológico</v>
      </c>
      <c r="D25" s="170" t="str">
        <f>'PANEL DE CONTROL DISTRITAL'!D24</f>
        <v xml:space="preserve">Efectividad de entrega de CPV en MAC = </v>
      </c>
      <c r="E25" s="166" t="str">
        <f>'PANEL DE CONTROL DISTRITAL'!E24</f>
        <v>(Total de credenciales entregadas / Total de credenciales solicitadas) x 100</v>
      </c>
      <c r="F25" s="171" t="str">
        <f>'PANEL DE CONTROL DISTRITAL'!F24</f>
        <v>Semanal (remesa)</v>
      </c>
      <c r="G25" s="172">
        <f>'PANEL DE CONTROL DISTRITAL'!G24</f>
        <v>0.9</v>
      </c>
      <c r="H25" s="25" t="str">
        <f>'PANEL DE CONTROL DISTRITAL'!H24</f>
        <v xml:space="preserve">Total de credenciales entregadas </v>
      </c>
      <c r="I25" s="23">
        <v>96</v>
      </c>
      <c r="J25" s="23">
        <v>461</v>
      </c>
      <c r="K25" s="23">
        <v>458</v>
      </c>
      <c r="L25" s="23">
        <v>414</v>
      </c>
      <c r="M25" s="23">
        <v>407</v>
      </c>
      <c r="N25" s="23">
        <v>419</v>
      </c>
      <c r="O25" s="23">
        <v>486</v>
      </c>
      <c r="P25" s="23">
        <v>466</v>
      </c>
      <c r="Q25" s="23">
        <v>486</v>
      </c>
      <c r="R25" s="23">
        <v>331</v>
      </c>
      <c r="S25" s="23">
        <v>521</v>
      </c>
      <c r="T25" s="23">
        <v>477</v>
      </c>
      <c r="U25" s="23">
        <v>554</v>
      </c>
      <c r="V25" s="23">
        <v>636</v>
      </c>
      <c r="W25" s="23">
        <v>827</v>
      </c>
      <c r="X25" s="23">
        <v>902</v>
      </c>
      <c r="Y25" s="23">
        <v>839</v>
      </c>
      <c r="Z25" s="23">
        <v>734</v>
      </c>
      <c r="AA25" s="64">
        <v>552</v>
      </c>
      <c r="AB25" s="64">
        <v>846</v>
      </c>
      <c r="AC25" s="75">
        <v>1065</v>
      </c>
      <c r="AD25" s="64">
        <v>180</v>
      </c>
      <c r="AE25" s="168">
        <f>IFERROR(SUM(I25:AD25)/SUM(I26:AD26),0)</f>
        <v>0.99852156057494867</v>
      </c>
    </row>
    <row r="26" spans="1:43" ht="50.1" customHeight="1" thickTop="1" thickBot="1">
      <c r="A26" s="167"/>
      <c r="B26" s="169"/>
      <c r="C26" s="166"/>
      <c r="D26" s="170"/>
      <c r="E26" s="166"/>
      <c r="F26" s="171"/>
      <c r="G26" s="172"/>
      <c r="H26" s="25" t="str">
        <f>'PANEL DE CONTROL DISTRITAL'!H25</f>
        <v xml:space="preserve"> Total de credenciales solicitadas</v>
      </c>
      <c r="I26" s="43">
        <v>97</v>
      </c>
      <c r="J26" s="43">
        <v>464</v>
      </c>
      <c r="K26" s="43">
        <v>459</v>
      </c>
      <c r="L26" s="43">
        <v>417</v>
      </c>
      <c r="M26" s="43">
        <v>407</v>
      </c>
      <c r="N26" s="43">
        <v>419</v>
      </c>
      <c r="O26" s="43">
        <v>486</v>
      </c>
      <c r="P26" s="43">
        <v>467</v>
      </c>
      <c r="Q26" s="43">
        <v>487</v>
      </c>
      <c r="R26" s="43">
        <v>332</v>
      </c>
      <c r="S26" s="43">
        <v>523</v>
      </c>
      <c r="T26" s="43">
        <v>478</v>
      </c>
      <c r="U26" s="43">
        <v>554</v>
      </c>
      <c r="V26" s="43">
        <v>638</v>
      </c>
      <c r="W26" s="43">
        <v>828</v>
      </c>
      <c r="X26" s="43">
        <v>902</v>
      </c>
      <c r="Y26" s="43">
        <v>839</v>
      </c>
      <c r="Z26" s="43">
        <v>735</v>
      </c>
      <c r="AA26" s="68">
        <v>552</v>
      </c>
      <c r="AB26" s="68">
        <v>846</v>
      </c>
      <c r="AC26" s="98">
        <v>1065</v>
      </c>
      <c r="AD26" s="68">
        <v>180</v>
      </c>
      <c r="AE26" s="168"/>
    </row>
    <row r="27" spans="1:43" ht="15.75" customHeight="1" thickTop="1">
      <c r="B27" s="1" t="s">
        <v>116</v>
      </c>
      <c r="H27" s="55"/>
      <c r="I27" s="56"/>
      <c r="J27" s="56"/>
      <c r="K27" s="56"/>
      <c r="L27" s="56"/>
      <c r="M27" s="56"/>
      <c r="N27" s="56"/>
      <c r="O27" s="56"/>
      <c r="P27" s="56"/>
      <c r="Q27" s="56"/>
      <c r="R27" s="56"/>
      <c r="S27" s="56"/>
      <c r="T27" s="56"/>
      <c r="U27" s="56"/>
      <c r="V27" s="56"/>
      <c r="W27" s="56"/>
      <c r="X27" s="56"/>
      <c r="Y27" s="56"/>
      <c r="Z27" s="56"/>
      <c r="AA27" s="56"/>
      <c r="AB27" s="56"/>
      <c r="AC27" s="56"/>
      <c r="AD27" s="56"/>
      <c r="AE27" s="12"/>
    </row>
    <row r="28" spans="1:43" ht="15.75" customHeight="1">
      <c r="H28" s="57"/>
    </row>
    <row r="29" spans="1:43" ht="15.75" customHeight="1">
      <c r="H29" s="57"/>
      <c r="I29" s="179" t="s">
        <v>117</v>
      </c>
      <c r="J29" s="179"/>
      <c r="K29" s="179"/>
      <c r="L29" s="179"/>
    </row>
    <row r="30" spans="1:43" ht="15.75" customHeight="1">
      <c r="H30" s="57"/>
      <c r="I30" s="26"/>
      <c r="J30" s="27" t="s">
        <v>118</v>
      </c>
      <c r="K30" s="27"/>
      <c r="L30" s="27"/>
    </row>
    <row r="31" spans="1:43" ht="39" customHeight="1">
      <c r="H31" s="57"/>
      <c r="I31" s="28"/>
      <c r="J31" s="27" t="s">
        <v>119</v>
      </c>
      <c r="K31" s="27"/>
      <c r="L31" s="27"/>
    </row>
    <row r="32" spans="1:43" ht="30" customHeight="1">
      <c r="H32" s="57"/>
      <c r="I32" s="29"/>
      <c r="J32" s="27" t="s">
        <v>120</v>
      </c>
      <c r="K32" s="27"/>
      <c r="L32" s="27"/>
    </row>
    <row r="33" spans="2:13" ht="30" customHeight="1">
      <c r="H33" s="57"/>
      <c r="I33" s="27"/>
      <c r="J33" s="27"/>
      <c r="K33" s="27"/>
      <c r="L33" s="27"/>
    </row>
    <row r="34" spans="2:13" ht="30" customHeight="1">
      <c r="B34" s="180" t="s">
        <v>121</v>
      </c>
      <c r="C34" s="180"/>
      <c r="D34" s="180"/>
      <c r="E34" s="180"/>
      <c r="F34" s="180"/>
      <c r="G34" s="180"/>
      <c r="H34" s="180"/>
      <c r="I34" s="180"/>
      <c r="J34" s="180"/>
      <c r="K34" s="180"/>
      <c r="L34" s="180"/>
      <c r="M34" s="181"/>
    </row>
    <row r="35" spans="2:13" ht="30" customHeight="1">
      <c r="B35" s="182" t="s">
        <v>122</v>
      </c>
      <c r="C35" s="182"/>
      <c r="D35" s="182"/>
      <c r="E35" s="182"/>
      <c r="F35" s="182"/>
      <c r="G35" s="183"/>
      <c r="H35" s="184" t="s">
        <v>123</v>
      </c>
      <c r="I35" s="182"/>
      <c r="J35" s="182"/>
      <c r="K35" s="182"/>
      <c r="L35" s="182"/>
      <c r="M35" s="183"/>
    </row>
    <row r="36" spans="2:13" ht="30" customHeight="1">
      <c r="B36" s="173"/>
      <c r="C36" s="174"/>
      <c r="D36" s="174"/>
      <c r="E36" s="174"/>
      <c r="F36" s="174"/>
      <c r="G36" s="175"/>
      <c r="H36" s="173"/>
      <c r="I36" s="174"/>
      <c r="J36" s="174"/>
      <c r="K36" s="174"/>
      <c r="L36" s="174"/>
      <c r="M36" s="175"/>
    </row>
    <row r="37" spans="2:13" ht="30" customHeight="1">
      <c r="B37" s="176"/>
      <c r="C37" s="177"/>
      <c r="D37" s="177"/>
      <c r="E37" s="177"/>
      <c r="F37" s="177"/>
      <c r="G37" s="178"/>
      <c r="H37" s="176"/>
      <c r="I37" s="177"/>
      <c r="J37" s="177"/>
      <c r="K37" s="177"/>
      <c r="L37" s="177"/>
      <c r="M37" s="178"/>
    </row>
    <row r="38" spans="2:13" ht="35.1" customHeight="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1">
    <mergeCell ref="B35:G35"/>
    <mergeCell ref="H35:M35"/>
    <mergeCell ref="B36:G37"/>
    <mergeCell ref="H36:M37"/>
    <mergeCell ref="A24:AE24"/>
    <mergeCell ref="A25:A26"/>
    <mergeCell ref="B25:B26"/>
    <mergeCell ref="C25:C26"/>
    <mergeCell ref="D25:D26"/>
    <mergeCell ref="E25:E26"/>
    <mergeCell ref="F25:F26"/>
    <mergeCell ref="G25:G26"/>
    <mergeCell ref="AE25:AE26"/>
    <mergeCell ref="AE10:AE11"/>
    <mergeCell ref="A1:AE1"/>
    <mergeCell ref="F2:G2"/>
    <mergeCell ref="A4:AE4"/>
    <mergeCell ref="A5:AE5"/>
    <mergeCell ref="A6:A9"/>
    <mergeCell ref="B6:H6"/>
    <mergeCell ref="I6:X6"/>
    <mergeCell ref="AE6:AE9"/>
    <mergeCell ref="B7:D7"/>
    <mergeCell ref="E7:H7"/>
    <mergeCell ref="I7:X7"/>
    <mergeCell ref="B8:X8"/>
    <mergeCell ref="X2:AE2"/>
    <mergeCell ref="F10:F11"/>
    <mergeCell ref="G10:G11"/>
    <mergeCell ref="E16:E17"/>
    <mergeCell ref="A10:A11"/>
    <mergeCell ref="B10:B11"/>
    <mergeCell ref="C10:C11"/>
    <mergeCell ref="D10:D11"/>
    <mergeCell ref="A15:AE15"/>
    <mergeCell ref="A12:AE12"/>
    <mergeCell ref="A13:A14"/>
    <mergeCell ref="B13:B14"/>
    <mergeCell ref="C13:C14"/>
    <mergeCell ref="D13:D14"/>
    <mergeCell ref="E13:E14"/>
    <mergeCell ref="F13:F14"/>
    <mergeCell ref="G13:G14"/>
    <mergeCell ref="AE13:AE14"/>
    <mergeCell ref="E10:E11"/>
    <mergeCell ref="F16:F17"/>
    <mergeCell ref="G16:G17"/>
    <mergeCell ref="AE16:AE17"/>
    <mergeCell ref="A18:AE18"/>
    <mergeCell ref="A19:A20"/>
    <mergeCell ref="B19:B20"/>
    <mergeCell ref="C19:C20"/>
    <mergeCell ref="D19:D20"/>
    <mergeCell ref="E19:E20"/>
    <mergeCell ref="F19:F20"/>
    <mergeCell ref="G19:G20"/>
    <mergeCell ref="AE19:AE20"/>
    <mergeCell ref="A16:A17"/>
    <mergeCell ref="B16:B17"/>
    <mergeCell ref="C16:C17"/>
    <mergeCell ref="D16:D17"/>
    <mergeCell ref="A22:A23"/>
    <mergeCell ref="B22:B23"/>
    <mergeCell ref="C22:C23"/>
    <mergeCell ref="D22:D23"/>
    <mergeCell ref="E22:E23"/>
    <mergeCell ref="F22:F23"/>
    <mergeCell ref="G22:G23"/>
    <mergeCell ref="AE22:AE23"/>
    <mergeCell ref="I29:L29"/>
    <mergeCell ref="B34:M34"/>
  </mergeCells>
  <conditionalFormatting sqref="I21:AD21">
    <cfRule type="colorScale" priority="673">
      <colorScale>
        <cfvo type="min"/>
        <cfvo type="percentile" val="50"/>
        <cfvo type="max"/>
        <color rgb="FFE98BD7"/>
        <color rgb="FFD5007F"/>
        <color rgb="FF950054"/>
      </colorScale>
    </cfRule>
  </conditionalFormatting>
  <conditionalFormatting sqref="AE10">
    <cfRule type="cellIs" dxfId="629" priority="18" operator="greaterThan">
      <formula>95%</formula>
    </cfRule>
    <cfRule type="cellIs" dxfId="628" priority="19" operator="greaterThanOrEqual">
      <formula>90%</formula>
    </cfRule>
    <cfRule type="cellIs" dxfId="627" priority="20" operator="lessThan">
      <formula>89.99%</formula>
    </cfRule>
  </conditionalFormatting>
  <conditionalFormatting sqref="AE13">
    <cfRule type="cellIs" dxfId="626" priority="15" operator="greaterThan">
      <formula>95%</formula>
    </cfRule>
    <cfRule type="cellIs" dxfId="625" priority="16" operator="greaterThanOrEqual">
      <formula>90%</formula>
    </cfRule>
    <cfRule type="cellIs" dxfId="624" priority="17" operator="lessThan">
      <formula>89.99%</formula>
    </cfRule>
  </conditionalFormatting>
  <conditionalFormatting sqref="AE16">
    <cfRule type="cellIs" dxfId="623" priority="12" operator="greaterThan">
      <formula>95%</formula>
    </cfRule>
    <cfRule type="cellIs" dxfId="622" priority="13" operator="greaterThanOrEqual">
      <formula>90%</formula>
    </cfRule>
    <cfRule type="cellIs" dxfId="621" priority="14" operator="lessThan">
      <formula>89.99%</formula>
    </cfRule>
  </conditionalFormatting>
  <conditionalFormatting sqref="AE19">
    <cfRule type="cellIs" dxfId="620" priority="9" operator="greaterThan">
      <formula>95%</formula>
    </cfRule>
    <cfRule type="cellIs" dxfId="619" priority="10" operator="greaterThanOrEqual">
      <formula>90%</formula>
    </cfRule>
    <cfRule type="cellIs" dxfId="618" priority="11" operator="lessThan">
      <formula>89.99%</formula>
    </cfRule>
  </conditionalFormatting>
  <conditionalFormatting sqref="AE22">
    <cfRule type="cellIs" dxfId="617" priority="1" operator="greaterThanOrEqual">
      <formula>100%</formula>
    </cfRule>
    <cfRule type="cellIs" dxfId="616" priority="2" operator="lessThan">
      <formula>99.99%</formula>
    </cfRule>
  </conditionalFormatting>
  <conditionalFormatting sqref="AE25">
    <cfRule type="cellIs" dxfId="615" priority="3" operator="greaterThan">
      <formula>95%</formula>
    </cfRule>
    <cfRule type="cellIs" dxfId="614" priority="4" operator="greaterThanOrEqual">
      <formula>90%</formula>
    </cfRule>
    <cfRule type="cellIs" dxfId="613" priority="5" operator="lessThan">
      <formula>89.99%</formula>
    </cfRule>
  </conditionalFormatting>
  <dataValidations count="1">
    <dataValidation showDropDown="1" showInputMessage="1" showErrorMessage="1" sqref="C21 G19:G23 G10:G11 G16:G17 G13:G14 G25:G26" xr:uid="{E8988208-EBF6-49D6-8503-217EC2C8DFA3}"/>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3B3240-3601-4585-ADE9-3132480E0434}">
  <sheetPr>
    <tabColor rgb="FFFFFF00"/>
  </sheetPr>
  <dimension ref="A1:AQ48"/>
  <sheetViews>
    <sheetView showGridLines="0" topLeftCell="P19" zoomScale="85" zoomScaleNormal="85" workbookViewId="0"/>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0" width="10.7109375" style="1" customWidth="1"/>
    <col min="31" max="31" width="22.7109375" style="1" customWidth="1"/>
    <col min="32" max="16384" width="11.42578125" style="1"/>
  </cols>
  <sheetData>
    <row r="1" spans="1:43" ht="40.5" customHeight="1">
      <c r="A1" s="148" t="str">
        <f>'PANEL DE CONTROL DISTRITAL'!A1:Q1</f>
        <v>INSTITUTO NACIONAL ELECTORAL
SISTEMA DE GESTIÓN DE LA CALIDAD
ESTADO DE MÉXICO</v>
      </c>
      <c r="B1" s="148"/>
      <c r="C1" s="148"/>
      <c r="D1" s="148"/>
      <c r="E1" s="148"/>
      <c r="F1" s="148"/>
      <c r="G1" s="148"/>
      <c r="H1" s="148"/>
      <c r="I1" s="148"/>
      <c r="J1" s="148"/>
      <c r="K1" s="148"/>
      <c r="L1" s="148"/>
      <c r="M1" s="148"/>
      <c r="N1" s="148"/>
      <c r="O1" s="148"/>
      <c r="P1" s="148"/>
      <c r="Q1" s="148"/>
      <c r="R1" s="148"/>
      <c r="S1" s="148"/>
      <c r="T1" s="148"/>
      <c r="U1" s="148"/>
      <c r="V1" s="148"/>
      <c r="W1" s="148"/>
      <c r="X1" s="148"/>
      <c r="Y1" s="148"/>
      <c r="Z1" s="148"/>
      <c r="AA1" s="148"/>
      <c r="AB1" s="148"/>
      <c r="AC1" s="148"/>
      <c r="AD1" s="148"/>
      <c r="AE1" s="148"/>
    </row>
    <row r="2" spans="1:43" ht="33.75" customHeight="1">
      <c r="A2" s="11"/>
      <c r="B2" s="11"/>
      <c r="C2" s="11"/>
      <c r="D2" s="9" t="s">
        <v>89</v>
      </c>
      <c r="E2" s="9">
        <v>21</v>
      </c>
      <c r="F2" s="149" t="s">
        <v>90</v>
      </c>
      <c r="G2" s="149"/>
      <c r="H2" s="20">
        <v>152152</v>
      </c>
      <c r="I2" s="19"/>
      <c r="J2" s="19"/>
      <c r="K2" s="19"/>
      <c r="L2" s="19"/>
      <c r="M2" s="19"/>
      <c r="N2" s="19"/>
      <c r="O2" s="19"/>
      <c r="P2" s="19"/>
      <c r="Q2" s="19"/>
      <c r="R2" s="19"/>
      <c r="S2" s="19"/>
      <c r="T2" s="19"/>
      <c r="U2" s="19"/>
      <c r="V2" s="19"/>
      <c r="W2" s="58"/>
      <c r="X2" s="150" t="str">
        <f>'PANEL DE CONTROL DISTRITAL'!M2</f>
        <v>Fecha de corte: 22/01/2024</v>
      </c>
      <c r="Y2" s="150"/>
      <c r="Z2" s="150"/>
      <c r="AA2" s="150"/>
      <c r="AB2" s="150"/>
      <c r="AC2" s="150"/>
      <c r="AD2" s="150"/>
      <c r="AE2" s="150"/>
      <c r="AF2" s="15"/>
    </row>
    <row r="3" spans="1:43" ht="11.25" customHeight="1">
      <c r="A3" s="11"/>
      <c r="B3" s="6"/>
      <c r="C3" s="6"/>
      <c r="D3" s="6"/>
      <c r="E3" s="6"/>
      <c r="F3" s="6"/>
      <c r="G3" s="6"/>
      <c r="H3" s="6"/>
      <c r="I3" s="6"/>
      <c r="J3" s="6"/>
      <c r="K3" s="6"/>
      <c r="L3" s="6"/>
      <c r="M3" s="6"/>
      <c r="N3" s="6"/>
      <c r="O3" s="6"/>
      <c r="P3" s="6"/>
      <c r="Q3" s="6"/>
      <c r="R3" s="6"/>
      <c r="S3" s="6"/>
      <c r="T3" s="6"/>
      <c r="U3" s="6"/>
      <c r="V3" s="6"/>
      <c r="W3" s="6"/>
      <c r="X3" s="6"/>
      <c r="Y3" s="6"/>
      <c r="Z3" s="6"/>
      <c r="AA3" s="6"/>
      <c r="AB3" s="6"/>
      <c r="AC3" s="6"/>
      <c r="AD3" s="6"/>
    </row>
    <row r="4" spans="1:43" ht="30" customHeight="1">
      <c r="A4" s="154" t="s">
        <v>91</v>
      </c>
      <c r="B4" s="155"/>
      <c r="C4" s="155"/>
      <c r="D4" s="155"/>
      <c r="E4" s="155"/>
      <c r="F4" s="155"/>
      <c r="G4" s="155"/>
      <c r="H4" s="155"/>
      <c r="I4" s="155"/>
      <c r="J4" s="155"/>
      <c r="K4" s="155"/>
      <c r="L4" s="155"/>
      <c r="M4" s="155"/>
      <c r="N4" s="155"/>
      <c r="O4" s="155"/>
      <c r="P4" s="155"/>
      <c r="Q4" s="155"/>
      <c r="R4" s="155"/>
      <c r="S4" s="155"/>
      <c r="T4" s="155"/>
      <c r="U4" s="155"/>
      <c r="V4" s="155"/>
      <c r="W4" s="155"/>
      <c r="X4" s="155"/>
      <c r="Y4" s="155"/>
      <c r="Z4" s="155"/>
      <c r="AA4" s="155"/>
      <c r="AB4" s="155"/>
      <c r="AC4" s="155"/>
      <c r="AD4" s="155"/>
      <c r="AE4" s="156"/>
      <c r="AG4" s="18"/>
    </row>
    <row r="5" spans="1:43" ht="5.25" customHeight="1">
      <c r="A5" s="157"/>
      <c r="B5" s="158"/>
      <c r="C5" s="158"/>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9"/>
    </row>
    <row r="6" spans="1:43" ht="18" customHeight="1">
      <c r="A6" s="151" t="str">
        <f>'PANEL DE CONTROL DISTRITAL'!A6</f>
        <v>Número</v>
      </c>
      <c r="B6" s="152" t="str">
        <f>'PANEL DE CONTROL DISTRITAL'!B6</f>
        <v xml:space="preserve">PROCESOS SUSTANTIVOS E INDICADORES </v>
      </c>
      <c r="C6" s="152"/>
      <c r="D6" s="152"/>
      <c r="E6" s="152"/>
      <c r="F6" s="152"/>
      <c r="G6" s="152"/>
      <c r="H6" s="152"/>
      <c r="I6" s="160" t="s">
        <v>92</v>
      </c>
      <c r="J6" s="161"/>
      <c r="K6" s="161"/>
      <c r="L6" s="161"/>
      <c r="M6" s="161"/>
      <c r="N6" s="161"/>
      <c r="O6" s="161"/>
      <c r="P6" s="161"/>
      <c r="Q6" s="161"/>
      <c r="R6" s="161"/>
      <c r="S6" s="161"/>
      <c r="T6" s="161"/>
      <c r="U6" s="161"/>
      <c r="V6" s="161"/>
      <c r="W6" s="161"/>
      <c r="X6" s="161"/>
      <c r="Y6" s="85"/>
      <c r="Z6" s="85"/>
      <c r="AA6" s="85"/>
      <c r="AB6" s="85"/>
      <c r="AC6" s="85"/>
      <c r="AD6" s="85"/>
      <c r="AE6" s="153" t="s">
        <v>93</v>
      </c>
    </row>
    <row r="7" spans="1:43" ht="17.25" customHeight="1">
      <c r="A7" s="151"/>
      <c r="B7" s="152" t="str">
        <f>'PANEL DE CONTROL DISTRITAL'!B7</f>
        <v>DESCRIPCIÓN</v>
      </c>
      <c r="C7" s="152"/>
      <c r="D7" s="152"/>
      <c r="E7" s="152" t="str">
        <f>'PANEL DE CONTROL DISTRITAL'!E7</f>
        <v>MEDICIÓN</v>
      </c>
      <c r="F7" s="152"/>
      <c r="G7" s="152"/>
      <c r="H7" s="152"/>
      <c r="I7" s="162" t="str">
        <f>'PANEL DE CONTROL DISTRITAL'!A5</f>
        <v>CAMPAÑA ANUAL INTENSA 2023</v>
      </c>
      <c r="J7" s="163"/>
      <c r="K7" s="163"/>
      <c r="L7" s="163"/>
      <c r="M7" s="163"/>
      <c r="N7" s="163"/>
      <c r="O7" s="163"/>
      <c r="P7" s="163"/>
      <c r="Q7" s="163"/>
      <c r="R7" s="163"/>
      <c r="S7" s="163"/>
      <c r="T7" s="163"/>
      <c r="U7" s="163"/>
      <c r="V7" s="163"/>
      <c r="W7" s="163"/>
      <c r="X7" s="163"/>
      <c r="Y7" s="86"/>
      <c r="Z7" s="86"/>
      <c r="AA7" s="86"/>
      <c r="AB7" s="86"/>
      <c r="AC7" s="86"/>
      <c r="AD7" s="86"/>
      <c r="AE7" s="153"/>
    </row>
    <row r="8" spans="1:43" ht="5.25" customHeight="1">
      <c r="A8" s="151"/>
      <c r="B8" s="164"/>
      <c r="C8" s="165"/>
      <c r="D8" s="165"/>
      <c r="E8" s="165"/>
      <c r="F8" s="165"/>
      <c r="G8" s="165"/>
      <c r="H8" s="165"/>
      <c r="I8" s="165"/>
      <c r="J8" s="165"/>
      <c r="K8" s="165"/>
      <c r="L8" s="165"/>
      <c r="M8" s="165"/>
      <c r="N8" s="165"/>
      <c r="O8" s="165"/>
      <c r="P8" s="165"/>
      <c r="Q8" s="165"/>
      <c r="R8" s="165"/>
      <c r="S8" s="165"/>
      <c r="T8" s="165"/>
      <c r="U8" s="165"/>
      <c r="V8" s="165"/>
      <c r="W8" s="165"/>
      <c r="X8" s="165"/>
      <c r="Y8" s="87"/>
      <c r="Z8" s="87"/>
      <c r="AA8" s="87"/>
      <c r="AB8" s="87"/>
      <c r="AC8" s="87"/>
      <c r="AD8" s="87"/>
      <c r="AE8" s="153"/>
    </row>
    <row r="9" spans="1:43" s="2" customFormat="1" ht="29.25" customHeight="1" thickTop="1" thickBot="1">
      <c r="A9" s="151"/>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42" t="str">
        <f>'PANEL DE CONTROL DISTRITAL'!H8</f>
        <v>Nominativo</v>
      </c>
      <c r="I9" s="31" t="str">
        <f>'150151'!I9</f>
        <v>2023-37</v>
      </c>
      <c r="J9" s="31" t="str">
        <f>'150151'!J9</f>
        <v>2023-38</v>
      </c>
      <c r="K9" s="31" t="str">
        <f>'150151'!K9</f>
        <v>2023-39</v>
      </c>
      <c r="L9" s="31" t="str">
        <f>'150151'!L9</f>
        <v>2023-40</v>
      </c>
      <c r="M9" s="31" t="str">
        <f>'150151'!M9</f>
        <v>2023-41</v>
      </c>
      <c r="N9" s="31" t="str">
        <f>'150151'!N9</f>
        <v>2023-42</v>
      </c>
      <c r="O9" s="31" t="str">
        <f>'150151'!O9</f>
        <v>2023-43</v>
      </c>
      <c r="P9" s="31" t="str">
        <f>'150151'!P9</f>
        <v>2023-44</v>
      </c>
      <c r="Q9" s="31" t="str">
        <f>'150151'!Q9</f>
        <v>2023-45</v>
      </c>
      <c r="R9" s="31" t="str">
        <f>'150151'!R9</f>
        <v>2023-46</v>
      </c>
      <c r="S9" s="31" t="str">
        <f>'150151'!S9</f>
        <v>2023-47</v>
      </c>
      <c r="T9" s="31" t="str">
        <f>'150151'!T9</f>
        <v>2023-48</v>
      </c>
      <c r="U9" s="31" t="str">
        <f>'150151'!U9</f>
        <v>2023-49</v>
      </c>
      <c r="V9" s="31" t="str">
        <f>'150151'!V9</f>
        <v>2023-50</v>
      </c>
      <c r="W9" s="31" t="str">
        <f>'150151'!W9</f>
        <v>2023-51</v>
      </c>
      <c r="X9" s="31" t="str">
        <f>'150151'!X9</f>
        <v>2023-52</v>
      </c>
      <c r="Y9" s="31" t="s">
        <v>110</v>
      </c>
      <c r="Z9" s="31" t="s">
        <v>111</v>
      </c>
      <c r="AA9" s="31" t="s">
        <v>112</v>
      </c>
      <c r="AB9" s="31" t="s">
        <v>113</v>
      </c>
      <c r="AC9" s="31" t="s">
        <v>114</v>
      </c>
      <c r="AD9" s="31" t="s">
        <v>115</v>
      </c>
      <c r="AE9" s="153"/>
    </row>
    <row r="10" spans="1:43" s="2" customFormat="1" ht="50.1" customHeight="1" thickTop="1" thickBot="1">
      <c r="A10" s="167">
        <f>'PANEL DE CONTROL DISTRITAL'!A9</f>
        <v>1</v>
      </c>
      <c r="B10" s="169" t="str">
        <f>'PANEL DE CONTROL DISTRITAL'!B9</f>
        <v>ENTREVISTA</v>
      </c>
      <c r="C10" s="166" t="str">
        <f>'PANEL DE CONTROL DISTRITAL'!C9</f>
        <v xml:space="preserve"> Auxiliar de Atención Ciudadana</v>
      </c>
      <c r="D10" s="170" t="str">
        <f>'PANEL DE CONTROL DISTRITAL'!D9</f>
        <v>Efectividad de la entrevista =</v>
      </c>
      <c r="E10" s="166" t="str">
        <f>'PANEL DE CONTROL DISTRITAL'!E9</f>
        <v>(Número de trámites aplicados / (Número de fichas requisitadas - Notificaciones de improcedencia de trámite)) x 100</v>
      </c>
      <c r="F10" s="171" t="str">
        <f>'PANEL DE CONTROL DISTRITAL'!F9</f>
        <v>Semanal (remesa)</v>
      </c>
      <c r="G10" s="172">
        <f>'PANEL DE CONTROL DISTRITAL'!G9</f>
        <v>0.9</v>
      </c>
      <c r="H10" s="25" t="str">
        <f>'PANEL DE CONTROL DISTRITAL'!H9</f>
        <v>Número de trámites aplicados</v>
      </c>
      <c r="I10" s="23">
        <v>35</v>
      </c>
      <c r="J10" s="23">
        <v>104</v>
      </c>
      <c r="K10" s="23">
        <v>188</v>
      </c>
      <c r="L10" s="23">
        <v>139</v>
      </c>
      <c r="M10" s="23">
        <v>189</v>
      </c>
      <c r="N10" s="23">
        <v>108</v>
      </c>
      <c r="O10" s="23">
        <v>130</v>
      </c>
      <c r="P10" s="23">
        <v>200</v>
      </c>
      <c r="Q10" s="23">
        <v>99</v>
      </c>
      <c r="R10" s="23">
        <v>116</v>
      </c>
      <c r="S10" s="23">
        <v>123</v>
      </c>
      <c r="T10" s="23">
        <v>150</v>
      </c>
      <c r="U10" s="23">
        <v>166</v>
      </c>
      <c r="V10" s="23">
        <v>221</v>
      </c>
      <c r="W10" s="23">
        <v>302</v>
      </c>
      <c r="X10" s="23">
        <v>145</v>
      </c>
      <c r="Y10" s="23">
        <v>204</v>
      </c>
      <c r="Z10" s="23">
        <v>204</v>
      </c>
      <c r="AA10" s="64">
        <v>129</v>
      </c>
      <c r="AB10" s="64">
        <v>437</v>
      </c>
      <c r="AC10" s="64">
        <v>490</v>
      </c>
      <c r="AD10" s="64">
        <v>228</v>
      </c>
      <c r="AE10" s="168">
        <f>IFERROR(SUM(I10:AD10)/SUM(I11:AD11),0)</f>
        <v>1.0002435460301997</v>
      </c>
    </row>
    <row r="11" spans="1:43" s="2" customFormat="1" ht="50.1" customHeight="1" thickTop="1" thickBot="1">
      <c r="A11" s="167"/>
      <c r="B11" s="169"/>
      <c r="C11" s="166"/>
      <c r="D11" s="170"/>
      <c r="E11" s="166"/>
      <c r="F11" s="171"/>
      <c r="G11" s="172"/>
      <c r="H11" s="25" t="str">
        <f>'PANEL DE CONTROL DISTRITAL'!H10</f>
        <v>Número de fichas requisitadas - Notificaciones de improcedencia de trámite</v>
      </c>
      <c r="I11" s="43">
        <v>35</v>
      </c>
      <c r="J11" s="43">
        <v>104</v>
      </c>
      <c r="K11" s="43">
        <v>188</v>
      </c>
      <c r="L11" s="43">
        <v>139</v>
      </c>
      <c r="M11" s="43">
        <v>189</v>
      </c>
      <c r="N11" s="43">
        <v>108</v>
      </c>
      <c r="O11" s="43">
        <v>130</v>
      </c>
      <c r="P11" s="43">
        <v>200</v>
      </c>
      <c r="Q11" s="43">
        <v>99</v>
      </c>
      <c r="R11" s="43">
        <v>116</v>
      </c>
      <c r="S11" s="43">
        <v>123</v>
      </c>
      <c r="T11" s="43">
        <v>150</v>
      </c>
      <c r="U11" s="43">
        <v>166</v>
      </c>
      <c r="V11" s="43">
        <v>221</v>
      </c>
      <c r="W11" s="43">
        <v>301</v>
      </c>
      <c r="X11" s="43">
        <v>145</v>
      </c>
      <c r="Y11" s="43">
        <v>204</v>
      </c>
      <c r="Z11" s="43">
        <v>204</v>
      </c>
      <c r="AA11" s="68">
        <v>129</v>
      </c>
      <c r="AB11" s="68">
        <v>437</v>
      </c>
      <c r="AC11" s="68">
        <v>490</v>
      </c>
      <c r="AD11" s="68">
        <v>228</v>
      </c>
      <c r="AE11" s="168"/>
    </row>
    <row r="12" spans="1:43" s="45" customFormat="1" ht="8.1" customHeight="1" thickTop="1" thickBot="1">
      <c r="A12" s="167">
        <v>0</v>
      </c>
      <c r="B12" s="167"/>
      <c r="C12" s="167"/>
      <c r="D12" s="167"/>
      <c r="E12" s="167"/>
      <c r="F12" s="167"/>
      <c r="G12" s="167"/>
      <c r="H12" s="167"/>
      <c r="I12" s="167"/>
      <c r="J12" s="167"/>
      <c r="K12" s="167"/>
      <c r="L12" s="167"/>
      <c r="M12" s="167"/>
      <c r="N12" s="167"/>
      <c r="O12" s="167"/>
      <c r="P12" s="167"/>
      <c r="Q12" s="167"/>
      <c r="R12" s="167"/>
      <c r="S12" s="167"/>
      <c r="T12" s="167"/>
      <c r="U12" s="167"/>
      <c r="V12" s="167"/>
      <c r="W12" s="167"/>
      <c r="X12" s="167"/>
      <c r="Y12" s="167"/>
      <c r="Z12" s="167"/>
      <c r="AA12" s="167"/>
      <c r="AB12" s="167"/>
      <c r="AC12" s="167"/>
      <c r="AD12" s="167"/>
      <c r="AE12" s="167"/>
      <c r="AF12" s="44"/>
      <c r="AG12" s="44"/>
      <c r="AH12" s="44"/>
      <c r="AI12" s="44"/>
      <c r="AJ12" s="44"/>
      <c r="AK12" s="44"/>
      <c r="AL12" s="44"/>
      <c r="AM12" s="44"/>
      <c r="AN12" s="44"/>
      <c r="AO12" s="44"/>
      <c r="AP12" s="44"/>
      <c r="AQ12" s="44"/>
    </row>
    <row r="13" spans="1:43" s="3" customFormat="1" ht="50.1" customHeight="1" thickTop="1" thickBot="1">
      <c r="A13" s="167">
        <f>'PANEL DE CONTROL DISTRITAL'!A12</f>
        <v>2</v>
      </c>
      <c r="B13" s="169" t="str">
        <f>'PANEL DE CONTROL DISTRITAL'!B12</f>
        <v>TRÁMITE</v>
      </c>
      <c r="C13" s="166" t="str">
        <f>'PANEL DE CONTROL DISTRITAL'!C12</f>
        <v>Operador de Equipo Tecnológico</v>
      </c>
      <c r="D13" s="170" t="str">
        <f>'PANEL DE CONTROL DISTRITAL'!D12</f>
        <v>Trámites exitosos efectivos=</v>
      </c>
      <c r="E13" s="166" t="str">
        <f>'PANEL DE CONTROL DISTRITAL'!E12</f>
        <v>(Número de trámites exitosos / Número de trámites aplicados) x 100</v>
      </c>
      <c r="F13" s="171" t="str">
        <f>'PANEL DE CONTROL DISTRITAL'!F12</f>
        <v>Semanal (remesa)</v>
      </c>
      <c r="G13" s="172">
        <f>'PANEL DE CONTROL DISTRITAL'!G12</f>
        <v>0.9</v>
      </c>
      <c r="H13" s="25" t="str">
        <f>'PANEL DE CONTROL DISTRITAL'!H12</f>
        <v>Número de trámites exitosos</v>
      </c>
      <c r="I13" s="23">
        <v>34</v>
      </c>
      <c r="J13" s="23">
        <v>104</v>
      </c>
      <c r="K13" s="23">
        <v>186</v>
      </c>
      <c r="L13" s="23">
        <v>138</v>
      </c>
      <c r="M13" s="23">
        <v>187</v>
      </c>
      <c r="N13" s="23">
        <v>107</v>
      </c>
      <c r="O13" s="23">
        <v>130</v>
      </c>
      <c r="P13" s="23">
        <v>200</v>
      </c>
      <c r="Q13" s="23">
        <v>97</v>
      </c>
      <c r="R13" s="23">
        <v>115</v>
      </c>
      <c r="S13" s="23">
        <v>123</v>
      </c>
      <c r="T13" s="23">
        <v>149</v>
      </c>
      <c r="U13" s="23">
        <v>166</v>
      </c>
      <c r="V13" s="23">
        <v>220</v>
      </c>
      <c r="W13" s="23">
        <v>298</v>
      </c>
      <c r="X13" s="23">
        <v>145</v>
      </c>
      <c r="Y13" s="23">
        <v>202</v>
      </c>
      <c r="Z13" s="23">
        <v>202</v>
      </c>
      <c r="AA13" s="64">
        <v>129</v>
      </c>
      <c r="AB13" s="64">
        <v>435</v>
      </c>
      <c r="AC13" s="64">
        <v>490</v>
      </c>
      <c r="AD13" s="64">
        <v>227</v>
      </c>
      <c r="AE13" s="168">
        <f>IFERROR(SUM(I13:AD13)/SUM(I14:AD14),0)</f>
        <v>0.99439980521061599</v>
      </c>
    </row>
    <row r="14" spans="1:43" s="3" customFormat="1" ht="50.1" customHeight="1" thickTop="1" thickBot="1">
      <c r="A14" s="167"/>
      <c r="B14" s="169"/>
      <c r="C14" s="166"/>
      <c r="D14" s="170"/>
      <c r="E14" s="166"/>
      <c r="F14" s="171"/>
      <c r="G14" s="172"/>
      <c r="H14" s="25" t="str">
        <f>'PANEL DE CONTROL DISTRITAL'!H13</f>
        <v>Número de trámites aplicados</v>
      </c>
      <c r="I14" s="43">
        <v>35</v>
      </c>
      <c r="J14" s="43">
        <v>104</v>
      </c>
      <c r="K14" s="43">
        <v>188</v>
      </c>
      <c r="L14" s="43">
        <v>139</v>
      </c>
      <c r="M14" s="43">
        <v>189</v>
      </c>
      <c r="N14" s="43">
        <v>108</v>
      </c>
      <c r="O14" s="43">
        <v>130</v>
      </c>
      <c r="P14" s="43">
        <v>200</v>
      </c>
      <c r="Q14" s="43">
        <v>99</v>
      </c>
      <c r="R14" s="43">
        <v>116</v>
      </c>
      <c r="S14" s="43">
        <v>123</v>
      </c>
      <c r="T14" s="43">
        <v>150</v>
      </c>
      <c r="U14" s="43">
        <v>166</v>
      </c>
      <c r="V14" s="43">
        <v>221</v>
      </c>
      <c r="W14" s="43">
        <v>302</v>
      </c>
      <c r="X14" s="43">
        <v>145</v>
      </c>
      <c r="Y14" s="43">
        <v>204</v>
      </c>
      <c r="Z14" s="43">
        <v>204</v>
      </c>
      <c r="AA14" s="68">
        <v>129</v>
      </c>
      <c r="AB14" s="68">
        <v>437</v>
      </c>
      <c r="AC14" s="68">
        <v>490</v>
      </c>
      <c r="AD14" s="68">
        <v>228</v>
      </c>
      <c r="AE14" s="168"/>
    </row>
    <row r="15" spans="1:43" s="45" customFormat="1" ht="8.1" customHeight="1" thickTop="1" thickBot="1">
      <c r="A15" s="167"/>
      <c r="B15" s="167"/>
      <c r="C15" s="167"/>
      <c r="D15" s="167"/>
      <c r="E15" s="167"/>
      <c r="F15" s="167"/>
      <c r="G15" s="167"/>
      <c r="H15" s="167"/>
      <c r="I15" s="167"/>
      <c r="J15" s="167"/>
      <c r="K15" s="167"/>
      <c r="L15" s="167"/>
      <c r="M15" s="167"/>
      <c r="N15" s="167"/>
      <c r="O15" s="167"/>
      <c r="P15" s="167"/>
      <c r="Q15" s="167"/>
      <c r="R15" s="167"/>
      <c r="S15" s="167"/>
      <c r="T15" s="167"/>
      <c r="U15" s="167"/>
      <c r="V15" s="167"/>
      <c r="W15" s="167"/>
      <c r="X15" s="167"/>
      <c r="Y15" s="167"/>
      <c r="Z15" s="167"/>
      <c r="AA15" s="167"/>
      <c r="AB15" s="167"/>
      <c r="AC15" s="167"/>
      <c r="AD15" s="167"/>
      <c r="AE15" s="167"/>
      <c r="AF15" s="44"/>
      <c r="AG15" s="44"/>
      <c r="AH15" s="44"/>
      <c r="AI15" s="44"/>
      <c r="AJ15" s="44"/>
      <c r="AK15" s="44"/>
      <c r="AL15" s="44"/>
      <c r="AM15" s="44"/>
      <c r="AN15" s="44"/>
      <c r="AO15" s="44"/>
      <c r="AP15" s="44"/>
      <c r="AQ15" s="44"/>
    </row>
    <row r="16" spans="1:43" s="3" customFormat="1" ht="50.1" customHeight="1" thickTop="1" thickBot="1">
      <c r="A16" s="167">
        <f>'PANEL DE CONTROL DISTRITAL'!A15</f>
        <v>3</v>
      </c>
      <c r="B16" s="169" t="str">
        <f>'PANEL DE CONTROL DISTRITAL'!B15</f>
        <v>TRANSFERENCIA</v>
      </c>
      <c r="C16" s="166" t="str">
        <f>'PANEL DE CONTROL DISTRITAL'!C15</f>
        <v>Responsable de Módulo</v>
      </c>
      <c r="D16" s="170" t="str">
        <f>'PANEL DE CONTROL DISTRITAL'!D15</f>
        <v xml:space="preserve">Transacciones exitosas = </v>
      </c>
      <c r="E16" s="166" t="str">
        <f>'PANEL DE CONTROL DISTRITAL'!E15</f>
        <v>(Número de Archivos de Transacción aceptados /Total de Archivos de Transacción procesados) x100</v>
      </c>
      <c r="F16" s="171" t="str">
        <f>'PANEL DE CONTROL DISTRITAL'!F15</f>
        <v>Semanal (remesa)</v>
      </c>
      <c r="G16" s="172">
        <f>'PANEL DE CONTROL DISTRITAL'!G15</f>
        <v>0.9</v>
      </c>
      <c r="H16" s="25" t="str">
        <f>'PANEL DE CONTROL DISTRITAL'!H15</f>
        <v>Número de Archivos de Transacción aceptados</v>
      </c>
      <c r="I16" s="23">
        <v>35</v>
      </c>
      <c r="J16" s="23">
        <v>104</v>
      </c>
      <c r="K16" s="23">
        <v>188</v>
      </c>
      <c r="L16" s="23">
        <v>139</v>
      </c>
      <c r="M16" s="23">
        <v>189</v>
      </c>
      <c r="N16" s="23">
        <v>108</v>
      </c>
      <c r="O16" s="23">
        <v>130</v>
      </c>
      <c r="P16" s="23">
        <v>200</v>
      </c>
      <c r="Q16" s="23">
        <v>99</v>
      </c>
      <c r="R16" s="23">
        <v>116</v>
      </c>
      <c r="S16" s="23">
        <v>123</v>
      </c>
      <c r="T16" s="23">
        <v>150</v>
      </c>
      <c r="U16" s="23">
        <v>166</v>
      </c>
      <c r="V16" s="23">
        <v>221</v>
      </c>
      <c r="W16" s="23">
        <v>302</v>
      </c>
      <c r="X16" s="23">
        <v>145</v>
      </c>
      <c r="Y16" s="23">
        <v>204</v>
      </c>
      <c r="Z16" s="23">
        <v>204</v>
      </c>
      <c r="AA16" s="64">
        <v>129</v>
      </c>
      <c r="AB16" s="64">
        <v>437</v>
      </c>
      <c r="AC16" s="64">
        <v>490</v>
      </c>
      <c r="AD16" s="64">
        <v>228</v>
      </c>
      <c r="AE16" s="168">
        <f>IFERROR(SUM(I16:AD16)/SUM(I17:AD17),0)</f>
        <v>1</v>
      </c>
    </row>
    <row r="17" spans="1:43" s="3" customFormat="1" ht="50.1" customHeight="1" thickTop="1" thickBot="1">
      <c r="A17" s="167"/>
      <c r="B17" s="169"/>
      <c r="C17" s="166"/>
      <c r="D17" s="170"/>
      <c r="E17" s="166"/>
      <c r="F17" s="171"/>
      <c r="G17" s="172"/>
      <c r="H17" s="25" t="str">
        <f>'PANEL DE CONTROL DISTRITAL'!H16</f>
        <v>Total de Archivos de Transacción procesados</v>
      </c>
      <c r="I17" s="43">
        <v>35</v>
      </c>
      <c r="J17" s="43">
        <v>104</v>
      </c>
      <c r="K17" s="43">
        <v>188</v>
      </c>
      <c r="L17" s="43">
        <v>139</v>
      </c>
      <c r="M17" s="43">
        <v>189</v>
      </c>
      <c r="N17" s="43">
        <v>108</v>
      </c>
      <c r="O17" s="43">
        <v>130</v>
      </c>
      <c r="P17" s="43">
        <v>200</v>
      </c>
      <c r="Q17" s="43">
        <v>99</v>
      </c>
      <c r="R17" s="43">
        <v>116</v>
      </c>
      <c r="S17" s="43">
        <v>123</v>
      </c>
      <c r="T17" s="43">
        <v>150</v>
      </c>
      <c r="U17" s="43">
        <v>166</v>
      </c>
      <c r="V17" s="43">
        <v>221</v>
      </c>
      <c r="W17" s="43">
        <v>302</v>
      </c>
      <c r="X17" s="43">
        <v>145</v>
      </c>
      <c r="Y17" s="43">
        <v>204</v>
      </c>
      <c r="Z17" s="43">
        <v>204</v>
      </c>
      <c r="AA17" s="68">
        <v>129</v>
      </c>
      <c r="AB17" s="68">
        <v>437</v>
      </c>
      <c r="AC17" s="68">
        <v>490</v>
      </c>
      <c r="AD17" s="68">
        <v>228</v>
      </c>
      <c r="AE17" s="168"/>
    </row>
    <row r="18" spans="1:43" s="45" customFormat="1" ht="8.1" customHeight="1" thickTop="1" thickBot="1">
      <c r="A18" s="167"/>
      <c r="B18" s="167"/>
      <c r="C18" s="167"/>
      <c r="D18" s="167"/>
      <c r="E18" s="167"/>
      <c r="F18" s="167"/>
      <c r="G18" s="167"/>
      <c r="H18" s="167"/>
      <c r="I18" s="167"/>
      <c r="J18" s="167"/>
      <c r="K18" s="167"/>
      <c r="L18" s="167"/>
      <c r="M18" s="167"/>
      <c r="N18" s="167"/>
      <c r="O18" s="167"/>
      <c r="P18" s="167"/>
      <c r="Q18" s="167"/>
      <c r="R18" s="167"/>
      <c r="S18" s="167"/>
      <c r="T18" s="167"/>
      <c r="U18" s="167"/>
      <c r="V18" s="167"/>
      <c r="W18" s="167"/>
      <c r="X18" s="167"/>
      <c r="Y18" s="167"/>
      <c r="Z18" s="167"/>
      <c r="AA18" s="167"/>
      <c r="AB18" s="167"/>
      <c r="AC18" s="167"/>
      <c r="AD18" s="167"/>
      <c r="AE18" s="167"/>
      <c r="AF18" s="44"/>
      <c r="AG18" s="44"/>
      <c r="AH18" s="44"/>
      <c r="AI18" s="44"/>
      <c r="AJ18" s="44"/>
      <c r="AK18" s="44"/>
      <c r="AL18" s="44"/>
      <c r="AM18" s="44"/>
      <c r="AN18" s="44"/>
      <c r="AO18" s="44"/>
      <c r="AP18" s="44"/>
      <c r="AQ18" s="44"/>
    </row>
    <row r="19" spans="1:43" s="3" customFormat="1" ht="50.1" customHeight="1" thickTop="1" thickBot="1">
      <c r="A19" s="167">
        <f>'PANEL DE CONTROL DISTRITAL'!A18</f>
        <v>4</v>
      </c>
      <c r="B19" s="169" t="str">
        <f>'PANEL DE CONTROL DISTRITAL'!B18</f>
        <v>CONCILIACIÓN</v>
      </c>
      <c r="C19" s="166" t="str">
        <f>'PANEL DE CONTROL DISTRITAL'!C18</f>
        <v>Responsable de Módulo</v>
      </c>
      <c r="D19" s="170" t="str">
        <f>'PANEL DE CONTROL DISTRITAL'!D18</f>
        <v xml:space="preserve">Credenciales disponibles para entrega = </v>
      </c>
      <c r="E19" s="166" t="str">
        <f>'PANEL DE CONTROL DISTRITAL'!E18</f>
        <v>((Credenciales recibidas - Credenciales inconsistentes) / Credenciales recibidas) x 100</v>
      </c>
      <c r="F19" s="171" t="str">
        <f>'PANEL DE CONTROL DISTRITAL'!F18</f>
        <v>Semanal (remesa)</v>
      </c>
      <c r="G19" s="172">
        <f>'PANEL DE CONTROL DISTRITAL'!G18</f>
        <v>0.9</v>
      </c>
      <c r="H19" s="25" t="str">
        <f>'PANEL DE CONTROL DISTRITAL'!H18</f>
        <v xml:space="preserve">Credenciales Recibidas - Credenciales inconsistentes </v>
      </c>
      <c r="I19" s="23">
        <v>16</v>
      </c>
      <c r="J19" s="23">
        <v>165</v>
      </c>
      <c r="K19" s="23">
        <v>129</v>
      </c>
      <c r="L19" s="23">
        <v>121</v>
      </c>
      <c r="M19" s="23">
        <v>57</v>
      </c>
      <c r="N19" s="23">
        <v>251</v>
      </c>
      <c r="O19" s="23">
        <v>163</v>
      </c>
      <c r="P19" s="23">
        <v>170</v>
      </c>
      <c r="Q19" s="23">
        <v>134</v>
      </c>
      <c r="R19" s="23">
        <v>53</v>
      </c>
      <c r="S19" s="23">
        <v>147</v>
      </c>
      <c r="T19" s="23">
        <v>116</v>
      </c>
      <c r="U19" s="23">
        <v>126</v>
      </c>
      <c r="V19" s="23">
        <v>165</v>
      </c>
      <c r="W19" s="23">
        <v>268</v>
      </c>
      <c r="X19" s="23">
        <v>295</v>
      </c>
      <c r="Y19" s="23">
        <v>101</v>
      </c>
      <c r="Z19" s="23">
        <v>135</v>
      </c>
      <c r="AA19" s="64">
        <v>219</v>
      </c>
      <c r="AB19" s="64">
        <v>263</v>
      </c>
      <c r="AC19" s="64">
        <v>251</v>
      </c>
      <c r="AD19" s="64">
        <v>0</v>
      </c>
      <c r="AE19" s="168">
        <f>IFERROR(SUM(I19:AD19)/SUM(I20:AD20),0)</f>
        <v>1</v>
      </c>
    </row>
    <row r="20" spans="1:43" s="3" customFormat="1" ht="50.1" customHeight="1" thickTop="1" thickBot="1">
      <c r="A20" s="167"/>
      <c r="B20" s="169"/>
      <c r="C20" s="166"/>
      <c r="D20" s="170"/>
      <c r="E20" s="166"/>
      <c r="F20" s="171"/>
      <c r="G20" s="172"/>
      <c r="H20" s="25" t="str">
        <f>'PANEL DE CONTROL DISTRITAL'!H19</f>
        <v>Credenciales recibidas</v>
      </c>
      <c r="I20" s="43">
        <v>16</v>
      </c>
      <c r="J20" s="43">
        <v>165</v>
      </c>
      <c r="K20" s="43">
        <v>129</v>
      </c>
      <c r="L20" s="43">
        <v>121</v>
      </c>
      <c r="M20" s="43">
        <v>57</v>
      </c>
      <c r="N20" s="43">
        <v>251</v>
      </c>
      <c r="O20" s="43">
        <v>163</v>
      </c>
      <c r="P20" s="43">
        <v>170</v>
      </c>
      <c r="Q20" s="43">
        <v>134</v>
      </c>
      <c r="R20" s="43">
        <v>53</v>
      </c>
      <c r="S20" s="43">
        <v>147</v>
      </c>
      <c r="T20" s="43">
        <v>116</v>
      </c>
      <c r="U20" s="43">
        <v>126</v>
      </c>
      <c r="V20" s="43">
        <v>165</v>
      </c>
      <c r="W20" s="43">
        <v>268</v>
      </c>
      <c r="X20" s="43">
        <v>295</v>
      </c>
      <c r="Y20" s="43">
        <v>101</v>
      </c>
      <c r="Z20" s="43">
        <v>135</v>
      </c>
      <c r="AA20" s="68">
        <v>219</v>
      </c>
      <c r="AB20" s="68">
        <v>263</v>
      </c>
      <c r="AC20" s="68">
        <v>251</v>
      </c>
      <c r="AD20" s="68">
        <v>0</v>
      </c>
      <c r="AE20" s="168"/>
    </row>
    <row r="21" spans="1:43" s="45" customFormat="1" ht="8.1" customHeight="1" thickTop="1" thickBot="1">
      <c r="A21" s="46"/>
      <c r="B21" s="47"/>
      <c r="C21" s="48"/>
      <c r="D21" s="49"/>
      <c r="E21" s="48"/>
      <c r="F21" s="50"/>
      <c r="G21" s="51"/>
      <c r="H21" s="52"/>
      <c r="I21" s="53"/>
      <c r="J21" s="53"/>
      <c r="K21" s="53"/>
      <c r="L21" s="53"/>
      <c r="M21" s="53"/>
      <c r="N21" s="53"/>
      <c r="O21" s="53"/>
      <c r="P21" s="53"/>
      <c r="Q21" s="53"/>
      <c r="R21" s="53"/>
      <c r="S21" s="53"/>
      <c r="T21" s="53"/>
      <c r="U21" s="53"/>
      <c r="V21" s="53"/>
      <c r="W21" s="53"/>
      <c r="X21" s="53"/>
      <c r="Y21" s="53"/>
      <c r="Z21" s="53"/>
      <c r="AA21" s="53"/>
      <c r="AB21" s="53"/>
      <c r="AC21" s="53"/>
      <c r="AD21" s="53"/>
      <c r="AE21" s="54"/>
      <c r="AF21" s="44"/>
      <c r="AG21" s="44"/>
      <c r="AH21" s="44"/>
      <c r="AI21" s="44"/>
      <c r="AJ21" s="44"/>
      <c r="AK21" s="44"/>
      <c r="AL21" s="44"/>
      <c r="AM21" s="44"/>
      <c r="AN21" s="44"/>
      <c r="AO21" s="44"/>
      <c r="AP21" s="44"/>
      <c r="AQ21" s="44"/>
    </row>
    <row r="22" spans="1:43" s="3" customFormat="1" ht="50.1" customHeight="1" thickTop="1" thickBot="1">
      <c r="A22" s="167">
        <f>'PANEL DE CONTROL DISTRITAL'!A21</f>
        <v>5</v>
      </c>
      <c r="B22" s="169" t="str">
        <f>'PANEL DE CONTROL DISTRITAL'!B21</f>
        <v>CONCILIACIÓN</v>
      </c>
      <c r="C22" s="166" t="str">
        <f>'PANEL DE CONTROL DISTRITAL'!C21</f>
        <v>Responsable de Módulo</v>
      </c>
      <c r="D22" s="170" t="str">
        <f>'PANEL DE CONTROL DISTRITAL'!D21</f>
        <v xml:space="preserve">Credenciales disponibles para entrega = </v>
      </c>
      <c r="E22" s="166" t="str">
        <f>'PANEL DE CONTROL DISTRITAL'!E21</f>
        <v>(Credenciales en resguardo / Credenciales totales en SIIRFE disponibles para entrega) x 100</v>
      </c>
      <c r="F22" s="171" t="str">
        <f>'PANEL DE CONTROL DISTRITAL'!F21</f>
        <v>Semanal (remesa)</v>
      </c>
      <c r="G22" s="172">
        <f>'PANEL DE CONTROL DISTRITAL'!G21</f>
        <v>1</v>
      </c>
      <c r="H22" s="25" t="str">
        <f>'PANEL DE CONTROL DISTRITAL'!H21</f>
        <v>Credenciales en resguardo</v>
      </c>
      <c r="I22" s="23">
        <v>581</v>
      </c>
      <c r="J22" s="23">
        <v>382</v>
      </c>
      <c r="K22" s="23">
        <v>458</v>
      </c>
      <c r="L22" s="23">
        <v>381</v>
      </c>
      <c r="M22" s="23">
        <v>230</v>
      </c>
      <c r="N22" s="23">
        <v>400</v>
      </c>
      <c r="O22" s="23">
        <v>390</v>
      </c>
      <c r="P22" s="23">
        <v>438</v>
      </c>
      <c r="Q22" s="23">
        <v>462</v>
      </c>
      <c r="R22" s="23">
        <v>371</v>
      </c>
      <c r="S22" s="23">
        <v>316</v>
      </c>
      <c r="T22" s="23">
        <v>302</v>
      </c>
      <c r="U22" s="23">
        <v>350</v>
      </c>
      <c r="V22" s="23">
        <v>399</v>
      </c>
      <c r="W22" s="23">
        <v>449</v>
      </c>
      <c r="X22" s="23">
        <v>549</v>
      </c>
      <c r="Y22" s="23">
        <v>321</v>
      </c>
      <c r="Z22" s="23">
        <v>343</v>
      </c>
      <c r="AA22" s="64">
        <v>406</v>
      </c>
      <c r="AB22" s="64">
        <v>465</v>
      </c>
      <c r="AC22" s="64">
        <v>417</v>
      </c>
      <c r="AD22" s="64">
        <v>402</v>
      </c>
      <c r="AE22" s="168">
        <f>IFERROR(SUM(I22:AD22)/SUM(I23:AD23),0)</f>
        <v>1</v>
      </c>
    </row>
    <row r="23" spans="1:43" s="3" customFormat="1" ht="50.1" customHeight="1" thickTop="1" thickBot="1">
      <c r="A23" s="167"/>
      <c r="B23" s="169"/>
      <c r="C23" s="166"/>
      <c r="D23" s="170"/>
      <c r="E23" s="166"/>
      <c r="F23" s="171"/>
      <c r="G23" s="172"/>
      <c r="H23" s="25" t="str">
        <f>'PANEL DE CONTROL DISTRITAL'!H22</f>
        <v>Credenciales totales en SIIRFE disponibles para entrega</v>
      </c>
      <c r="I23" s="43">
        <v>581</v>
      </c>
      <c r="J23" s="43">
        <v>382</v>
      </c>
      <c r="K23" s="43">
        <v>458</v>
      </c>
      <c r="L23" s="43">
        <v>381</v>
      </c>
      <c r="M23" s="43">
        <v>230</v>
      </c>
      <c r="N23" s="43">
        <v>400</v>
      </c>
      <c r="O23" s="43">
        <v>390</v>
      </c>
      <c r="P23" s="43">
        <v>438</v>
      </c>
      <c r="Q23" s="43">
        <v>462</v>
      </c>
      <c r="R23" s="43">
        <v>371</v>
      </c>
      <c r="S23" s="43">
        <v>316</v>
      </c>
      <c r="T23" s="43">
        <v>302</v>
      </c>
      <c r="U23" s="43">
        <v>350</v>
      </c>
      <c r="V23" s="43">
        <v>399</v>
      </c>
      <c r="W23" s="43">
        <v>449</v>
      </c>
      <c r="X23" s="43">
        <v>549</v>
      </c>
      <c r="Y23" s="43">
        <v>321</v>
      </c>
      <c r="Z23" s="43">
        <v>343</v>
      </c>
      <c r="AA23" s="68">
        <v>406</v>
      </c>
      <c r="AB23" s="68">
        <v>465</v>
      </c>
      <c r="AC23" s="68">
        <v>417</v>
      </c>
      <c r="AD23" s="68">
        <v>402</v>
      </c>
      <c r="AE23" s="168"/>
    </row>
    <row r="24" spans="1:43" s="4" customFormat="1" ht="16.5" thickTop="1" thickBot="1">
      <c r="A24" s="167"/>
      <c r="B24" s="167"/>
      <c r="C24" s="167"/>
      <c r="D24" s="167"/>
      <c r="E24" s="167"/>
      <c r="F24" s="167"/>
      <c r="G24" s="167"/>
      <c r="H24" s="167"/>
      <c r="I24" s="167"/>
      <c r="J24" s="167"/>
      <c r="K24" s="167"/>
      <c r="L24" s="167"/>
      <c r="M24" s="167"/>
      <c r="N24" s="167"/>
      <c r="O24" s="167"/>
      <c r="P24" s="167"/>
      <c r="Q24" s="167"/>
      <c r="R24" s="167"/>
      <c r="S24" s="167"/>
      <c r="T24" s="167"/>
      <c r="U24" s="167"/>
      <c r="V24" s="167"/>
      <c r="W24" s="167"/>
      <c r="X24" s="167"/>
      <c r="Y24" s="167"/>
      <c r="Z24" s="167"/>
      <c r="AA24" s="167"/>
      <c r="AB24" s="167"/>
      <c r="AC24" s="167"/>
      <c r="AD24" s="167"/>
      <c r="AE24" s="167"/>
    </row>
    <row r="25" spans="1:43" ht="50.1" customHeight="1" thickTop="1" thickBot="1">
      <c r="A25" s="167">
        <f>'PANEL DE CONTROL DISTRITAL'!A24</f>
        <v>6</v>
      </c>
      <c r="B25" s="169" t="str">
        <f>'PANEL DE CONTROL DISTRITAL'!B24</f>
        <v>ENTREGA</v>
      </c>
      <c r="C25" s="166" t="str">
        <f>'PANEL DE CONTROL DISTRITAL'!C24</f>
        <v>Operador de Equipo Tecnológico</v>
      </c>
      <c r="D25" s="170" t="str">
        <f>'PANEL DE CONTROL DISTRITAL'!D24</f>
        <v xml:space="preserve">Efectividad de entrega de CPV en MAC = </v>
      </c>
      <c r="E25" s="166" t="str">
        <f>'PANEL DE CONTROL DISTRITAL'!E24</f>
        <v>(Total de credenciales entregadas / Total de credenciales solicitadas) x 100</v>
      </c>
      <c r="F25" s="171" t="str">
        <f>'PANEL DE CONTROL DISTRITAL'!F24</f>
        <v>Semanal (remesa)</v>
      </c>
      <c r="G25" s="172">
        <f>'PANEL DE CONTROL DISTRITAL'!G24</f>
        <v>0.9</v>
      </c>
      <c r="H25" s="25" t="str">
        <f>'PANEL DE CONTROL DISTRITAL'!H24</f>
        <v xml:space="preserve">Total de credenciales entregadas </v>
      </c>
      <c r="I25" s="23">
        <v>68</v>
      </c>
      <c r="J25" s="23">
        <v>364</v>
      </c>
      <c r="K25" s="23">
        <v>52</v>
      </c>
      <c r="L25" s="23">
        <v>198</v>
      </c>
      <c r="M25" s="23">
        <v>208</v>
      </c>
      <c r="N25" s="23">
        <v>80</v>
      </c>
      <c r="O25" s="23">
        <v>173</v>
      </c>
      <c r="P25" s="23">
        <v>122</v>
      </c>
      <c r="Q25" s="23">
        <v>110</v>
      </c>
      <c r="R25" s="23">
        <v>144</v>
      </c>
      <c r="S25" s="23">
        <v>199</v>
      </c>
      <c r="T25" s="23">
        <v>130</v>
      </c>
      <c r="U25" s="23">
        <v>78</v>
      </c>
      <c r="V25" s="23">
        <v>116</v>
      </c>
      <c r="W25" s="23">
        <v>218</v>
      </c>
      <c r="X25" s="23">
        <v>194</v>
      </c>
      <c r="Y25" s="23">
        <v>329</v>
      </c>
      <c r="Z25" s="23">
        <v>113</v>
      </c>
      <c r="AA25" s="64">
        <v>156</v>
      </c>
      <c r="AB25" s="64">
        <v>204</v>
      </c>
      <c r="AC25" s="64">
        <v>297</v>
      </c>
      <c r="AD25" s="64">
        <v>15</v>
      </c>
      <c r="AE25" s="185">
        <f>IFERROR(SUM(I25:AD25)/SUM(I26:AD26),0)</f>
        <v>0.99943977591036415</v>
      </c>
    </row>
    <row r="26" spans="1:43" ht="50.1" customHeight="1" thickTop="1" thickBot="1">
      <c r="A26" s="167"/>
      <c r="B26" s="169"/>
      <c r="C26" s="166"/>
      <c r="D26" s="170"/>
      <c r="E26" s="166"/>
      <c r="F26" s="171"/>
      <c r="G26" s="172"/>
      <c r="H26" s="25" t="str">
        <f>'PANEL DE CONTROL DISTRITAL'!H25</f>
        <v xml:space="preserve"> Total de credenciales solicitadas</v>
      </c>
      <c r="I26" s="43">
        <v>68</v>
      </c>
      <c r="J26" s="43">
        <v>365</v>
      </c>
      <c r="K26" s="43">
        <v>52</v>
      </c>
      <c r="L26" s="43">
        <v>198</v>
      </c>
      <c r="M26" s="43">
        <v>208</v>
      </c>
      <c r="N26" s="43">
        <v>80</v>
      </c>
      <c r="O26" s="43">
        <v>174</v>
      </c>
      <c r="P26" s="43">
        <v>122</v>
      </c>
      <c r="Q26" s="43">
        <v>110</v>
      </c>
      <c r="R26" s="43">
        <v>144</v>
      </c>
      <c r="S26" s="43">
        <v>199</v>
      </c>
      <c r="T26" s="43">
        <v>130</v>
      </c>
      <c r="U26" s="43">
        <v>78</v>
      </c>
      <c r="V26" s="43">
        <v>116</v>
      </c>
      <c r="W26" s="43">
        <v>218</v>
      </c>
      <c r="X26" s="43">
        <v>194</v>
      </c>
      <c r="Y26" s="43">
        <v>329</v>
      </c>
      <c r="Z26" s="43">
        <v>113</v>
      </c>
      <c r="AA26" s="68">
        <v>156</v>
      </c>
      <c r="AB26" s="68">
        <v>204</v>
      </c>
      <c r="AC26" s="68">
        <v>297</v>
      </c>
      <c r="AD26" s="68">
        <v>15</v>
      </c>
      <c r="AE26" s="186"/>
    </row>
    <row r="27" spans="1:43" ht="15.75" customHeight="1" thickTop="1">
      <c r="B27" s="1" t="s">
        <v>116</v>
      </c>
      <c r="H27" s="55"/>
      <c r="I27" s="56"/>
      <c r="J27" s="56"/>
      <c r="K27" s="56"/>
      <c r="L27" s="56"/>
      <c r="M27" s="56"/>
      <c r="N27" s="56"/>
      <c r="O27" s="56"/>
      <c r="P27" s="56"/>
      <c r="Q27" s="56"/>
      <c r="R27" s="56"/>
      <c r="S27" s="56"/>
      <c r="T27" s="56"/>
      <c r="U27" s="56"/>
      <c r="V27" s="56"/>
      <c r="W27" s="56"/>
      <c r="X27" s="56"/>
      <c r="Y27" s="56"/>
      <c r="Z27" s="56"/>
      <c r="AA27" s="56"/>
      <c r="AB27" s="56"/>
      <c r="AC27" s="56"/>
      <c r="AD27" s="56"/>
      <c r="AE27" s="12"/>
    </row>
    <row r="28" spans="1:43" ht="15.75" customHeight="1">
      <c r="H28" s="57"/>
    </row>
    <row r="29" spans="1:43" ht="15.75" customHeight="1">
      <c r="H29" s="57"/>
      <c r="I29" s="179" t="s">
        <v>117</v>
      </c>
      <c r="J29" s="179"/>
      <c r="K29" s="179"/>
      <c r="L29" s="179"/>
    </row>
    <row r="30" spans="1:43" ht="15.75" customHeight="1">
      <c r="H30" s="57"/>
      <c r="I30" s="26"/>
      <c r="J30" s="27" t="s">
        <v>118</v>
      </c>
      <c r="K30" s="27"/>
      <c r="L30" s="27"/>
    </row>
    <row r="31" spans="1:43" ht="39" customHeight="1">
      <c r="H31" s="57"/>
      <c r="I31" s="28"/>
      <c r="J31" s="27" t="s">
        <v>119</v>
      </c>
      <c r="K31" s="27"/>
      <c r="L31" s="27"/>
    </row>
    <row r="32" spans="1:43" ht="30" customHeight="1">
      <c r="H32" s="57"/>
      <c r="I32" s="29"/>
      <c r="J32" s="27" t="s">
        <v>120</v>
      </c>
      <c r="K32" s="27"/>
      <c r="L32" s="27"/>
    </row>
    <row r="33" spans="2:13" ht="30" customHeight="1">
      <c r="H33" s="57"/>
      <c r="I33" s="27"/>
      <c r="J33" s="27"/>
      <c r="K33" s="27"/>
      <c r="L33" s="27"/>
    </row>
    <row r="34" spans="2:13" ht="30" customHeight="1">
      <c r="B34" s="180" t="s">
        <v>121</v>
      </c>
      <c r="C34" s="180"/>
      <c r="D34" s="180"/>
      <c r="E34" s="180"/>
      <c r="F34" s="180"/>
      <c r="G34" s="180"/>
      <c r="H34" s="180"/>
      <c r="I34" s="180"/>
      <c r="J34" s="180"/>
      <c r="K34" s="180"/>
      <c r="L34" s="180"/>
      <c r="M34" s="181"/>
    </row>
    <row r="35" spans="2:13" ht="30" customHeight="1">
      <c r="B35" s="182" t="s">
        <v>122</v>
      </c>
      <c r="C35" s="182"/>
      <c r="D35" s="182"/>
      <c r="E35" s="182"/>
      <c r="F35" s="182"/>
      <c r="G35" s="183"/>
      <c r="H35" s="184" t="s">
        <v>123</v>
      </c>
      <c r="I35" s="182"/>
      <c r="J35" s="182"/>
      <c r="K35" s="182"/>
      <c r="L35" s="182"/>
      <c r="M35" s="183"/>
    </row>
    <row r="36" spans="2:13" ht="30" customHeight="1">
      <c r="B36" s="173"/>
      <c r="C36" s="174"/>
      <c r="D36" s="174"/>
      <c r="E36" s="174"/>
      <c r="F36" s="174"/>
      <c r="G36" s="175"/>
      <c r="H36" s="173"/>
      <c r="I36" s="174"/>
      <c r="J36" s="174"/>
      <c r="K36" s="174"/>
      <c r="L36" s="174"/>
      <c r="M36" s="175"/>
    </row>
    <row r="37" spans="2:13" ht="30" customHeight="1">
      <c r="B37" s="176"/>
      <c r="C37" s="177"/>
      <c r="D37" s="177"/>
      <c r="E37" s="177"/>
      <c r="F37" s="177"/>
      <c r="G37" s="178"/>
      <c r="H37" s="176"/>
      <c r="I37" s="177"/>
      <c r="J37" s="177"/>
      <c r="K37" s="177"/>
      <c r="L37" s="177"/>
      <c r="M37" s="178"/>
    </row>
    <row r="38" spans="2:13" ht="35.1" customHeight="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1">
    <mergeCell ref="AE25:AE26"/>
    <mergeCell ref="I29:L29"/>
    <mergeCell ref="B34:M34"/>
    <mergeCell ref="B35:G35"/>
    <mergeCell ref="H35:M35"/>
    <mergeCell ref="B36:G37"/>
    <mergeCell ref="H36:M37"/>
    <mergeCell ref="G22:G23"/>
    <mergeCell ref="AE22:AE23"/>
    <mergeCell ref="A24:AE24"/>
    <mergeCell ref="A25:A26"/>
    <mergeCell ref="B25:B26"/>
    <mergeCell ref="C25:C26"/>
    <mergeCell ref="D25:D26"/>
    <mergeCell ref="E25:E26"/>
    <mergeCell ref="F25:F26"/>
    <mergeCell ref="G25:G26"/>
    <mergeCell ref="A22:A23"/>
    <mergeCell ref="B22:B23"/>
    <mergeCell ref="C22:C23"/>
    <mergeCell ref="D22:D23"/>
    <mergeCell ref="E22:E23"/>
    <mergeCell ref="F22:F23"/>
    <mergeCell ref="A18:AE18"/>
    <mergeCell ref="A19:A20"/>
    <mergeCell ref="B19:B20"/>
    <mergeCell ref="C19:C20"/>
    <mergeCell ref="D19:D20"/>
    <mergeCell ref="E19:E20"/>
    <mergeCell ref="F19:F20"/>
    <mergeCell ref="G19:G20"/>
    <mergeCell ref="AE19:AE20"/>
    <mergeCell ref="A15:AE15"/>
    <mergeCell ref="A16:A17"/>
    <mergeCell ref="B16:B17"/>
    <mergeCell ref="C16:C17"/>
    <mergeCell ref="D16:D17"/>
    <mergeCell ref="E16:E17"/>
    <mergeCell ref="F16:F17"/>
    <mergeCell ref="G16:G17"/>
    <mergeCell ref="AE16:AE17"/>
    <mergeCell ref="A10:A11"/>
    <mergeCell ref="B10:B11"/>
    <mergeCell ref="C10:C11"/>
    <mergeCell ref="D10:D11"/>
    <mergeCell ref="E10:E11"/>
    <mergeCell ref="A12:AE12"/>
    <mergeCell ref="A13:A14"/>
    <mergeCell ref="B13:B14"/>
    <mergeCell ref="C13:C14"/>
    <mergeCell ref="D13:D14"/>
    <mergeCell ref="E13:E14"/>
    <mergeCell ref="F13:F14"/>
    <mergeCell ref="G13:G14"/>
    <mergeCell ref="AE13:AE14"/>
    <mergeCell ref="AE10:AE11"/>
    <mergeCell ref="F10:F11"/>
    <mergeCell ref="AE6:AE9"/>
    <mergeCell ref="B7:D7"/>
    <mergeCell ref="A1:AE1"/>
    <mergeCell ref="F2:G2"/>
    <mergeCell ref="A4:AE4"/>
    <mergeCell ref="A5:AE5"/>
    <mergeCell ref="E7:H7"/>
    <mergeCell ref="I7:X7"/>
    <mergeCell ref="B8:X8"/>
    <mergeCell ref="A6:A9"/>
    <mergeCell ref="B6:H6"/>
    <mergeCell ref="I6:X6"/>
    <mergeCell ref="X2:AE2"/>
    <mergeCell ref="G10:G11"/>
  </mergeCells>
  <conditionalFormatting sqref="I21:AD21">
    <cfRule type="colorScale" priority="674">
      <colorScale>
        <cfvo type="min"/>
        <cfvo type="percentile" val="50"/>
        <cfvo type="max"/>
        <color rgb="FFE98BD7"/>
        <color rgb="FFD5007F"/>
        <color rgb="FF950054"/>
      </colorScale>
    </cfRule>
  </conditionalFormatting>
  <conditionalFormatting sqref="AE10">
    <cfRule type="cellIs" dxfId="612" priority="15" operator="greaterThan">
      <formula>95%</formula>
    </cfRule>
    <cfRule type="cellIs" dxfId="611" priority="16" operator="greaterThanOrEqual">
      <formula>90%</formula>
    </cfRule>
    <cfRule type="cellIs" dxfId="610" priority="17" operator="lessThan">
      <formula>89.99%</formula>
    </cfRule>
  </conditionalFormatting>
  <conditionalFormatting sqref="AE13">
    <cfRule type="cellIs" dxfId="609" priority="12" operator="greaterThan">
      <formula>95%</formula>
    </cfRule>
    <cfRule type="cellIs" dxfId="608" priority="13" operator="greaterThanOrEqual">
      <formula>90%</formula>
    </cfRule>
    <cfRule type="cellIs" dxfId="607" priority="14" operator="lessThan">
      <formula>89.99%</formula>
    </cfRule>
  </conditionalFormatting>
  <conditionalFormatting sqref="AE16">
    <cfRule type="cellIs" dxfId="606" priority="9" operator="greaterThan">
      <formula>95%</formula>
    </cfRule>
    <cfRule type="cellIs" dxfId="605" priority="10" operator="greaterThanOrEqual">
      <formula>90%</formula>
    </cfRule>
    <cfRule type="cellIs" dxfId="604" priority="11" operator="lessThan">
      <formula>89.99%</formula>
    </cfRule>
  </conditionalFormatting>
  <conditionalFormatting sqref="AE19">
    <cfRule type="cellIs" dxfId="603" priority="6" operator="greaterThan">
      <formula>95%</formula>
    </cfRule>
    <cfRule type="cellIs" dxfId="602" priority="7" operator="greaterThanOrEqual">
      <formula>90%</formula>
    </cfRule>
    <cfRule type="cellIs" dxfId="601" priority="8" operator="lessThan">
      <formula>89.99%</formula>
    </cfRule>
  </conditionalFormatting>
  <conditionalFormatting sqref="AE22">
    <cfRule type="cellIs" dxfId="600" priority="1" operator="greaterThanOrEqual">
      <formula>100%</formula>
    </cfRule>
    <cfRule type="cellIs" dxfId="599" priority="2" operator="lessThan">
      <formula>99.99%</formula>
    </cfRule>
  </conditionalFormatting>
  <conditionalFormatting sqref="AE25">
    <cfRule type="cellIs" dxfId="598" priority="3" operator="greaterThan">
      <formula>95%</formula>
    </cfRule>
    <cfRule type="cellIs" dxfId="597" priority="4" operator="greaterThanOrEqual">
      <formula>90%</formula>
    </cfRule>
    <cfRule type="cellIs" dxfId="596" priority="5" operator="lessThan">
      <formula>89.99%</formula>
    </cfRule>
  </conditionalFormatting>
  <dataValidations count="1">
    <dataValidation showDropDown="1" showInputMessage="1" showErrorMessage="1" sqref="C21 G19:G23 G10:G11 G16:G17 G13:G14 G25:G26" xr:uid="{192771A9-B736-497B-9FD2-8DA325E2F773}"/>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0ED417-6F2C-4778-BD60-998CB72D8B5A}">
  <sheetPr>
    <tabColor rgb="FF00B0F0"/>
  </sheetPr>
  <dimension ref="A1:AQ48"/>
  <sheetViews>
    <sheetView showGridLines="0" topLeftCell="P1" zoomScale="85" zoomScaleNormal="85" workbookViewId="0">
      <selection activeCell="AE13" sqref="AE13:AE14"/>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0" width="10.7109375" style="1" customWidth="1"/>
    <col min="31" max="31" width="22.7109375" style="1" customWidth="1"/>
    <col min="32" max="16384" width="11.42578125" style="1"/>
  </cols>
  <sheetData>
    <row r="1" spans="1:43" ht="40.5" customHeight="1">
      <c r="A1" s="148" t="str">
        <f>'PANEL DE CONTROL DISTRITAL'!A1:Q1</f>
        <v>INSTITUTO NACIONAL ELECTORAL
SISTEMA DE GESTIÓN DE LA CALIDAD
ESTADO DE MÉXICO</v>
      </c>
      <c r="B1" s="148"/>
      <c r="C1" s="148"/>
      <c r="D1" s="148"/>
      <c r="E1" s="148"/>
      <c r="F1" s="148"/>
      <c r="G1" s="148"/>
      <c r="H1" s="148"/>
      <c r="I1" s="148"/>
      <c r="J1" s="148"/>
      <c r="K1" s="148"/>
      <c r="L1" s="148"/>
      <c r="M1" s="148"/>
      <c r="N1" s="148"/>
      <c r="O1" s="148"/>
      <c r="P1" s="148"/>
      <c r="Q1" s="148"/>
      <c r="R1" s="148"/>
      <c r="S1" s="148"/>
      <c r="T1" s="148"/>
      <c r="U1" s="148"/>
      <c r="V1" s="148"/>
      <c r="W1" s="148"/>
      <c r="X1" s="148"/>
      <c r="Y1" s="148"/>
      <c r="Z1" s="148"/>
      <c r="AA1" s="148"/>
      <c r="AB1" s="148"/>
      <c r="AC1" s="148"/>
      <c r="AD1" s="148"/>
      <c r="AE1" s="148"/>
    </row>
    <row r="2" spans="1:43" ht="33.75" customHeight="1">
      <c r="A2" s="11"/>
      <c r="B2" s="11"/>
      <c r="C2" s="11"/>
      <c r="D2" s="9" t="s">
        <v>89</v>
      </c>
      <c r="E2" s="9">
        <v>22</v>
      </c>
      <c r="F2" s="149" t="s">
        <v>90</v>
      </c>
      <c r="G2" s="149"/>
      <c r="H2" s="20">
        <v>152251</v>
      </c>
      <c r="I2" s="19"/>
      <c r="J2" s="19"/>
      <c r="K2" s="19"/>
      <c r="L2" s="19"/>
      <c r="M2" s="19"/>
      <c r="N2" s="19"/>
      <c r="O2" s="19"/>
      <c r="P2" s="19"/>
      <c r="Q2" s="19"/>
      <c r="R2" s="19"/>
      <c r="S2" s="19"/>
      <c r="T2" s="19"/>
      <c r="U2" s="19"/>
      <c r="V2" s="19"/>
      <c r="W2" s="58"/>
      <c r="X2" s="150" t="str">
        <f>'PANEL DE CONTROL DISTRITAL'!M2</f>
        <v>Fecha de corte: 22/01/2024</v>
      </c>
      <c r="Y2" s="150"/>
      <c r="Z2" s="150"/>
      <c r="AA2" s="150"/>
      <c r="AB2" s="150"/>
      <c r="AC2" s="150"/>
      <c r="AD2" s="150"/>
      <c r="AE2" s="150"/>
      <c r="AF2" s="15"/>
    </row>
    <row r="3" spans="1:43" ht="11.25" customHeight="1">
      <c r="A3" s="11"/>
      <c r="B3" s="6"/>
      <c r="C3" s="6"/>
      <c r="D3" s="6"/>
      <c r="E3" s="6"/>
      <c r="F3" s="6"/>
      <c r="G3" s="6"/>
      <c r="H3" s="6"/>
      <c r="I3" s="6"/>
      <c r="J3" s="6"/>
      <c r="K3" s="6"/>
      <c r="L3" s="6"/>
      <c r="M3" s="6"/>
      <c r="N3" s="6"/>
      <c r="O3" s="6"/>
      <c r="P3" s="6"/>
      <c r="Q3" s="6"/>
      <c r="R3" s="6"/>
      <c r="S3" s="6"/>
      <c r="T3" s="6"/>
      <c r="U3" s="6"/>
      <c r="V3" s="6"/>
      <c r="W3" s="6"/>
      <c r="X3" s="6"/>
      <c r="Y3" s="6"/>
      <c r="Z3" s="6"/>
      <c r="AA3" s="6"/>
      <c r="AB3" s="6"/>
      <c r="AC3" s="6"/>
      <c r="AD3" s="6"/>
    </row>
    <row r="4" spans="1:43" ht="30" customHeight="1">
      <c r="A4" s="154" t="s">
        <v>91</v>
      </c>
      <c r="B4" s="155"/>
      <c r="C4" s="155"/>
      <c r="D4" s="155"/>
      <c r="E4" s="155"/>
      <c r="F4" s="155"/>
      <c r="G4" s="155"/>
      <c r="H4" s="155"/>
      <c r="I4" s="155"/>
      <c r="J4" s="155"/>
      <c r="K4" s="155"/>
      <c r="L4" s="155"/>
      <c r="M4" s="155"/>
      <c r="N4" s="155"/>
      <c r="O4" s="155"/>
      <c r="P4" s="155"/>
      <c r="Q4" s="155"/>
      <c r="R4" s="155"/>
      <c r="S4" s="155"/>
      <c r="T4" s="155"/>
      <c r="U4" s="155"/>
      <c r="V4" s="155"/>
      <c r="W4" s="155"/>
      <c r="X4" s="155"/>
      <c r="Y4" s="155"/>
      <c r="Z4" s="155"/>
      <c r="AA4" s="155"/>
      <c r="AB4" s="155"/>
      <c r="AC4" s="155"/>
      <c r="AD4" s="155"/>
      <c r="AE4" s="156"/>
      <c r="AG4" s="18"/>
    </row>
    <row r="5" spans="1:43" ht="5.25" customHeight="1">
      <c r="A5" s="157"/>
      <c r="B5" s="158"/>
      <c r="C5" s="158"/>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9"/>
    </row>
    <row r="6" spans="1:43" ht="18" customHeight="1">
      <c r="A6" s="151" t="str">
        <f>'PANEL DE CONTROL DISTRITAL'!A6</f>
        <v>Número</v>
      </c>
      <c r="B6" s="152" t="str">
        <f>'PANEL DE CONTROL DISTRITAL'!B6</f>
        <v xml:space="preserve">PROCESOS SUSTANTIVOS E INDICADORES </v>
      </c>
      <c r="C6" s="152"/>
      <c r="D6" s="152"/>
      <c r="E6" s="152"/>
      <c r="F6" s="152"/>
      <c r="G6" s="152"/>
      <c r="H6" s="152"/>
      <c r="I6" s="160" t="s">
        <v>92</v>
      </c>
      <c r="J6" s="161"/>
      <c r="K6" s="161"/>
      <c r="L6" s="161"/>
      <c r="M6" s="161"/>
      <c r="N6" s="161"/>
      <c r="O6" s="161"/>
      <c r="P6" s="161"/>
      <c r="Q6" s="161"/>
      <c r="R6" s="161"/>
      <c r="S6" s="161"/>
      <c r="T6" s="161"/>
      <c r="U6" s="161"/>
      <c r="V6" s="161"/>
      <c r="W6" s="161"/>
      <c r="X6" s="161"/>
      <c r="Y6" s="85"/>
      <c r="Z6" s="85"/>
      <c r="AA6" s="85"/>
      <c r="AB6" s="85"/>
      <c r="AC6" s="85"/>
      <c r="AD6" s="85"/>
      <c r="AE6" s="153" t="s">
        <v>93</v>
      </c>
    </row>
    <row r="7" spans="1:43" ht="17.25" customHeight="1">
      <c r="A7" s="151"/>
      <c r="B7" s="152" t="str">
        <f>'PANEL DE CONTROL DISTRITAL'!B7</f>
        <v>DESCRIPCIÓN</v>
      </c>
      <c r="C7" s="152"/>
      <c r="D7" s="152"/>
      <c r="E7" s="152" t="str">
        <f>'PANEL DE CONTROL DISTRITAL'!E7</f>
        <v>MEDICIÓN</v>
      </c>
      <c r="F7" s="152"/>
      <c r="G7" s="152"/>
      <c r="H7" s="152"/>
      <c r="I7" s="162" t="str">
        <f>'PANEL DE CONTROL DISTRITAL'!A5</f>
        <v>CAMPAÑA ANUAL INTENSA 2023</v>
      </c>
      <c r="J7" s="163"/>
      <c r="K7" s="163"/>
      <c r="L7" s="163"/>
      <c r="M7" s="163"/>
      <c r="N7" s="163"/>
      <c r="O7" s="163"/>
      <c r="P7" s="163"/>
      <c r="Q7" s="163"/>
      <c r="R7" s="163"/>
      <c r="S7" s="163"/>
      <c r="T7" s="163"/>
      <c r="U7" s="163"/>
      <c r="V7" s="163"/>
      <c r="W7" s="163"/>
      <c r="X7" s="163"/>
      <c r="Y7" s="86"/>
      <c r="Z7" s="86"/>
      <c r="AA7" s="86"/>
      <c r="AB7" s="86"/>
      <c r="AC7" s="86"/>
      <c r="AD7" s="86"/>
      <c r="AE7" s="153"/>
    </row>
    <row r="8" spans="1:43" ht="5.25" customHeight="1">
      <c r="A8" s="151"/>
      <c r="B8" s="164"/>
      <c r="C8" s="165"/>
      <c r="D8" s="165"/>
      <c r="E8" s="165"/>
      <c r="F8" s="165"/>
      <c r="G8" s="165"/>
      <c r="H8" s="165"/>
      <c r="I8" s="165"/>
      <c r="J8" s="165"/>
      <c r="K8" s="165"/>
      <c r="L8" s="165"/>
      <c r="M8" s="165"/>
      <c r="N8" s="165"/>
      <c r="O8" s="165"/>
      <c r="P8" s="165"/>
      <c r="Q8" s="165"/>
      <c r="R8" s="165"/>
      <c r="S8" s="165"/>
      <c r="T8" s="165"/>
      <c r="U8" s="165"/>
      <c r="V8" s="165"/>
      <c r="W8" s="165"/>
      <c r="X8" s="165"/>
      <c r="Y8" s="87"/>
      <c r="Z8" s="87"/>
      <c r="AA8" s="87"/>
      <c r="AB8" s="87"/>
      <c r="AC8" s="87"/>
      <c r="AD8" s="87"/>
      <c r="AE8" s="153"/>
    </row>
    <row r="9" spans="1:43" s="2" customFormat="1" ht="29.25" customHeight="1" thickTop="1" thickBot="1">
      <c r="A9" s="151"/>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42" t="str">
        <f>'PANEL DE CONTROL DISTRITAL'!H8</f>
        <v>Nominativo</v>
      </c>
      <c r="I9" s="31" t="str">
        <f>'150151'!I9</f>
        <v>2023-37</v>
      </c>
      <c r="J9" s="31" t="str">
        <f>'150151'!J9</f>
        <v>2023-38</v>
      </c>
      <c r="K9" s="31" t="str">
        <f>'150151'!K9</f>
        <v>2023-39</v>
      </c>
      <c r="L9" s="31" t="str">
        <f>'150151'!L9</f>
        <v>2023-40</v>
      </c>
      <c r="M9" s="31" t="str">
        <f>'150151'!M9</f>
        <v>2023-41</v>
      </c>
      <c r="N9" s="31" t="str">
        <f>'150151'!N9</f>
        <v>2023-42</v>
      </c>
      <c r="O9" s="31" t="str">
        <f>'150151'!O9</f>
        <v>2023-43</v>
      </c>
      <c r="P9" s="31" t="str">
        <f>'150151'!P9</f>
        <v>2023-44</v>
      </c>
      <c r="Q9" s="31" t="str">
        <f>'150151'!Q9</f>
        <v>2023-45</v>
      </c>
      <c r="R9" s="31" t="str">
        <f>'150151'!R9</f>
        <v>2023-46</v>
      </c>
      <c r="S9" s="31" t="str">
        <f>'150151'!S9</f>
        <v>2023-47</v>
      </c>
      <c r="T9" s="31" t="str">
        <f>'150151'!T9</f>
        <v>2023-48</v>
      </c>
      <c r="U9" s="31" t="str">
        <f>'150151'!U9</f>
        <v>2023-49</v>
      </c>
      <c r="V9" s="31" t="str">
        <f>'150151'!V9</f>
        <v>2023-50</v>
      </c>
      <c r="W9" s="31" t="str">
        <f>'150151'!W9</f>
        <v>2023-51</v>
      </c>
      <c r="X9" s="31" t="str">
        <f>'150151'!X9</f>
        <v>2023-52</v>
      </c>
      <c r="Y9" s="31" t="s">
        <v>110</v>
      </c>
      <c r="Z9" s="31" t="s">
        <v>111</v>
      </c>
      <c r="AA9" s="31" t="s">
        <v>112</v>
      </c>
      <c r="AB9" s="31" t="s">
        <v>113</v>
      </c>
      <c r="AC9" s="31" t="s">
        <v>114</v>
      </c>
      <c r="AD9" s="31" t="s">
        <v>115</v>
      </c>
      <c r="AE9" s="153"/>
    </row>
    <row r="10" spans="1:43" s="2" customFormat="1" ht="50.1" customHeight="1" thickTop="1" thickBot="1">
      <c r="A10" s="167">
        <f>'PANEL DE CONTROL DISTRITAL'!A9</f>
        <v>1</v>
      </c>
      <c r="B10" s="169" t="str">
        <f>'PANEL DE CONTROL DISTRITAL'!B9</f>
        <v>ENTREVISTA</v>
      </c>
      <c r="C10" s="166" t="str">
        <f>'PANEL DE CONTROL DISTRITAL'!C9</f>
        <v xml:space="preserve"> Auxiliar de Atención Ciudadana</v>
      </c>
      <c r="D10" s="170" t="str">
        <f>'PANEL DE CONTROL DISTRITAL'!D9</f>
        <v>Efectividad de la entrevista =</v>
      </c>
      <c r="E10" s="166" t="str">
        <f>'PANEL DE CONTROL DISTRITAL'!E9</f>
        <v>(Número de trámites aplicados / (Número de fichas requisitadas - Notificaciones de improcedencia de trámite)) x 100</v>
      </c>
      <c r="F10" s="171" t="str">
        <f>'PANEL DE CONTROL DISTRITAL'!F9</f>
        <v>Semanal (remesa)</v>
      </c>
      <c r="G10" s="172">
        <f>'PANEL DE CONTROL DISTRITAL'!G9</f>
        <v>0.9</v>
      </c>
      <c r="H10" s="25" t="str">
        <f>'PANEL DE CONTROL DISTRITAL'!H9</f>
        <v>Número de trámites aplicados</v>
      </c>
      <c r="I10" s="23">
        <v>260</v>
      </c>
      <c r="J10" s="23">
        <v>1502</v>
      </c>
      <c r="K10" s="23">
        <v>1337</v>
      </c>
      <c r="L10" s="23">
        <v>1480</v>
      </c>
      <c r="M10" s="23">
        <v>1520</v>
      </c>
      <c r="N10" s="23">
        <v>1556</v>
      </c>
      <c r="O10" s="23">
        <v>1643</v>
      </c>
      <c r="P10" s="23">
        <v>1681</v>
      </c>
      <c r="Q10" s="23">
        <v>1598</v>
      </c>
      <c r="R10" s="23">
        <v>1081</v>
      </c>
      <c r="S10" s="23">
        <v>1856</v>
      </c>
      <c r="T10" s="23">
        <v>1835</v>
      </c>
      <c r="U10" s="23">
        <v>1669</v>
      </c>
      <c r="V10" s="23">
        <v>2042</v>
      </c>
      <c r="W10" s="23">
        <v>2033</v>
      </c>
      <c r="X10" s="23">
        <v>1945</v>
      </c>
      <c r="Y10" s="23">
        <v>2067</v>
      </c>
      <c r="Z10" s="23">
        <v>1844</v>
      </c>
      <c r="AA10" s="75">
        <v>2378</v>
      </c>
      <c r="AB10" s="75">
        <v>3735</v>
      </c>
      <c r="AC10" s="75">
        <v>4579</v>
      </c>
      <c r="AD10" s="75">
        <v>1202</v>
      </c>
      <c r="AE10" s="168">
        <f>IFERROR(SUM(I10:AD10)/SUM(I11:AD11),0)</f>
        <v>0.98095398213084828</v>
      </c>
    </row>
    <row r="11" spans="1:43" s="2" customFormat="1" ht="50.1" customHeight="1" thickTop="1" thickBot="1">
      <c r="A11" s="167"/>
      <c r="B11" s="169"/>
      <c r="C11" s="166"/>
      <c r="D11" s="170"/>
      <c r="E11" s="166"/>
      <c r="F11" s="171"/>
      <c r="G11" s="172"/>
      <c r="H11" s="25" t="str">
        <f>'PANEL DE CONTROL DISTRITAL'!H10</f>
        <v>Número de fichas requisitadas - Notificaciones de improcedencia de trámite</v>
      </c>
      <c r="I11" s="43">
        <v>265</v>
      </c>
      <c r="J11" s="43">
        <v>1550</v>
      </c>
      <c r="K11" s="43">
        <v>1363</v>
      </c>
      <c r="L11" s="43">
        <v>1560</v>
      </c>
      <c r="M11" s="43">
        <v>1588</v>
      </c>
      <c r="N11" s="43">
        <v>1595</v>
      </c>
      <c r="O11" s="43">
        <v>1677</v>
      </c>
      <c r="P11" s="43">
        <v>1717</v>
      </c>
      <c r="Q11" s="43">
        <v>1646</v>
      </c>
      <c r="R11" s="43">
        <v>1115</v>
      </c>
      <c r="S11" s="43">
        <v>1890</v>
      </c>
      <c r="T11" s="43">
        <v>1878</v>
      </c>
      <c r="U11" s="43">
        <v>1696</v>
      </c>
      <c r="V11" s="43">
        <v>2085</v>
      </c>
      <c r="W11" s="43">
        <v>2079</v>
      </c>
      <c r="X11" s="43">
        <v>1974</v>
      </c>
      <c r="Y11" s="43">
        <v>2093</v>
      </c>
      <c r="Z11" s="43">
        <v>1857</v>
      </c>
      <c r="AA11" s="98">
        <v>2420</v>
      </c>
      <c r="AB11" s="98">
        <v>3760</v>
      </c>
      <c r="AC11" s="98">
        <v>4611</v>
      </c>
      <c r="AD11" s="98">
        <v>1217</v>
      </c>
      <c r="AE11" s="168"/>
    </row>
    <row r="12" spans="1:43" s="45" customFormat="1" ht="8.1" customHeight="1" thickTop="1" thickBot="1">
      <c r="A12" s="167"/>
      <c r="B12" s="167"/>
      <c r="C12" s="167"/>
      <c r="D12" s="167"/>
      <c r="E12" s="167"/>
      <c r="F12" s="167"/>
      <c r="G12" s="167"/>
      <c r="H12" s="167"/>
      <c r="I12" s="167"/>
      <c r="J12" s="167"/>
      <c r="K12" s="167"/>
      <c r="L12" s="167"/>
      <c r="M12" s="167"/>
      <c r="N12" s="167"/>
      <c r="O12" s="167"/>
      <c r="P12" s="167"/>
      <c r="Q12" s="167"/>
      <c r="R12" s="167"/>
      <c r="S12" s="167"/>
      <c r="T12" s="167"/>
      <c r="U12" s="167"/>
      <c r="V12" s="167"/>
      <c r="W12" s="167"/>
      <c r="X12" s="167"/>
      <c r="Y12" s="167"/>
      <c r="Z12" s="167"/>
      <c r="AA12" s="167"/>
      <c r="AB12" s="167"/>
      <c r="AC12" s="167"/>
      <c r="AD12" s="167"/>
      <c r="AE12" s="167"/>
      <c r="AF12" s="44"/>
      <c r="AG12" s="44"/>
      <c r="AH12" s="44"/>
      <c r="AI12" s="44"/>
      <c r="AJ12" s="44"/>
      <c r="AK12" s="44"/>
      <c r="AL12" s="44"/>
      <c r="AM12" s="44"/>
      <c r="AN12" s="44"/>
      <c r="AO12" s="44"/>
      <c r="AP12" s="44"/>
      <c r="AQ12" s="44"/>
    </row>
    <row r="13" spans="1:43" s="3" customFormat="1" ht="50.1" customHeight="1" thickTop="1" thickBot="1">
      <c r="A13" s="167">
        <f>'PANEL DE CONTROL DISTRITAL'!A12</f>
        <v>2</v>
      </c>
      <c r="B13" s="169" t="str">
        <f>'PANEL DE CONTROL DISTRITAL'!B12</f>
        <v>TRÁMITE</v>
      </c>
      <c r="C13" s="166" t="str">
        <f>'PANEL DE CONTROL DISTRITAL'!C12</f>
        <v>Operador de Equipo Tecnológico</v>
      </c>
      <c r="D13" s="170" t="str">
        <f>'PANEL DE CONTROL DISTRITAL'!D12</f>
        <v>Trámites exitosos efectivos=</v>
      </c>
      <c r="E13" s="166" t="str">
        <f>'PANEL DE CONTROL DISTRITAL'!E12</f>
        <v>(Número de trámites exitosos / Número de trámites aplicados) x 100</v>
      </c>
      <c r="F13" s="171" t="str">
        <f>'PANEL DE CONTROL DISTRITAL'!F12</f>
        <v>Semanal (remesa)</v>
      </c>
      <c r="G13" s="172">
        <f>'PANEL DE CONTROL DISTRITAL'!G12</f>
        <v>0.9</v>
      </c>
      <c r="H13" s="25" t="str">
        <f>'PANEL DE CONTROL DISTRITAL'!H12</f>
        <v>Número de trámites exitosos</v>
      </c>
      <c r="I13" s="23">
        <v>260</v>
      </c>
      <c r="J13" s="23">
        <v>1489</v>
      </c>
      <c r="K13" s="23">
        <v>1332</v>
      </c>
      <c r="L13" s="23">
        <v>1471</v>
      </c>
      <c r="M13" s="23">
        <v>1511</v>
      </c>
      <c r="N13" s="23">
        <v>1546</v>
      </c>
      <c r="O13" s="23">
        <v>1631</v>
      </c>
      <c r="P13" s="23">
        <v>1670</v>
      </c>
      <c r="Q13" s="23">
        <v>1592</v>
      </c>
      <c r="R13" s="23">
        <v>1076</v>
      </c>
      <c r="S13" s="23">
        <v>1848</v>
      </c>
      <c r="T13" s="23">
        <v>1829</v>
      </c>
      <c r="U13" s="23">
        <v>1660</v>
      </c>
      <c r="V13" s="23">
        <v>2034</v>
      </c>
      <c r="W13" s="23">
        <v>2026</v>
      </c>
      <c r="X13" s="23">
        <v>1937</v>
      </c>
      <c r="Y13" s="23">
        <v>2053</v>
      </c>
      <c r="Z13" s="23">
        <v>1838</v>
      </c>
      <c r="AA13" s="75">
        <v>2366</v>
      </c>
      <c r="AB13" s="75">
        <v>3716</v>
      </c>
      <c r="AC13" s="75">
        <v>4562</v>
      </c>
      <c r="AD13" s="75">
        <v>1194</v>
      </c>
      <c r="AE13" s="168">
        <f>IFERROR(SUM(I13:AD13)/SUM(I14:AD14),0)</f>
        <v>0.99502986974831065</v>
      </c>
    </row>
    <row r="14" spans="1:43" s="3" customFormat="1" ht="50.1" customHeight="1" thickTop="1" thickBot="1">
      <c r="A14" s="167"/>
      <c r="B14" s="169"/>
      <c r="C14" s="166"/>
      <c r="D14" s="170"/>
      <c r="E14" s="166"/>
      <c r="F14" s="171"/>
      <c r="G14" s="172"/>
      <c r="H14" s="25" t="str">
        <f>'PANEL DE CONTROL DISTRITAL'!H13</f>
        <v>Número de trámites aplicados</v>
      </c>
      <c r="I14" s="43">
        <v>260</v>
      </c>
      <c r="J14" s="43">
        <v>1502</v>
      </c>
      <c r="K14" s="43">
        <v>1337</v>
      </c>
      <c r="L14" s="43">
        <v>1480</v>
      </c>
      <c r="M14" s="43">
        <v>1520</v>
      </c>
      <c r="N14" s="43">
        <v>1556</v>
      </c>
      <c r="O14" s="43">
        <v>1643</v>
      </c>
      <c r="P14" s="43">
        <v>1681</v>
      </c>
      <c r="Q14" s="43">
        <v>1598</v>
      </c>
      <c r="R14" s="43">
        <v>1081</v>
      </c>
      <c r="S14" s="43">
        <v>1856</v>
      </c>
      <c r="T14" s="43">
        <v>1835</v>
      </c>
      <c r="U14" s="43">
        <v>1669</v>
      </c>
      <c r="V14" s="43">
        <v>2042</v>
      </c>
      <c r="W14" s="43">
        <v>2033</v>
      </c>
      <c r="X14" s="43">
        <v>1945</v>
      </c>
      <c r="Y14" s="43">
        <v>2067</v>
      </c>
      <c r="Z14" s="43">
        <v>1844</v>
      </c>
      <c r="AA14" s="98">
        <v>2378</v>
      </c>
      <c r="AB14" s="98">
        <v>3735</v>
      </c>
      <c r="AC14" s="98">
        <v>4580</v>
      </c>
      <c r="AD14" s="98">
        <v>1202</v>
      </c>
      <c r="AE14" s="168"/>
    </row>
    <row r="15" spans="1:43" s="45" customFormat="1" ht="8.1" customHeight="1" thickTop="1" thickBot="1">
      <c r="A15" s="167"/>
      <c r="B15" s="167"/>
      <c r="C15" s="167"/>
      <c r="D15" s="167"/>
      <c r="E15" s="167"/>
      <c r="F15" s="167"/>
      <c r="G15" s="167"/>
      <c r="H15" s="167"/>
      <c r="I15" s="167"/>
      <c r="J15" s="167"/>
      <c r="K15" s="167"/>
      <c r="L15" s="167"/>
      <c r="M15" s="167"/>
      <c r="N15" s="167"/>
      <c r="O15" s="167"/>
      <c r="P15" s="167"/>
      <c r="Q15" s="167"/>
      <c r="R15" s="167"/>
      <c r="S15" s="167"/>
      <c r="T15" s="167"/>
      <c r="U15" s="167"/>
      <c r="V15" s="167"/>
      <c r="W15" s="167"/>
      <c r="X15" s="167"/>
      <c r="Y15" s="167"/>
      <c r="Z15" s="167"/>
      <c r="AA15" s="167"/>
      <c r="AB15" s="167"/>
      <c r="AC15" s="167"/>
      <c r="AD15" s="167"/>
      <c r="AE15" s="167"/>
      <c r="AF15" s="44"/>
      <c r="AG15" s="44"/>
      <c r="AH15" s="44"/>
      <c r="AI15" s="44"/>
      <c r="AJ15" s="44"/>
      <c r="AK15" s="44"/>
      <c r="AL15" s="44"/>
      <c r="AM15" s="44"/>
      <c r="AN15" s="44"/>
      <c r="AO15" s="44"/>
      <c r="AP15" s="44"/>
      <c r="AQ15" s="44"/>
    </row>
    <row r="16" spans="1:43" s="3" customFormat="1" ht="50.1" customHeight="1" thickTop="1" thickBot="1">
      <c r="A16" s="167">
        <f>'PANEL DE CONTROL DISTRITAL'!A15</f>
        <v>3</v>
      </c>
      <c r="B16" s="169" t="str">
        <f>'PANEL DE CONTROL DISTRITAL'!B15</f>
        <v>TRANSFERENCIA</v>
      </c>
      <c r="C16" s="166" t="str">
        <f>'PANEL DE CONTROL DISTRITAL'!C15</f>
        <v>Responsable de Módulo</v>
      </c>
      <c r="D16" s="170" t="str">
        <f>'PANEL DE CONTROL DISTRITAL'!D15</f>
        <v xml:space="preserve">Transacciones exitosas = </v>
      </c>
      <c r="E16" s="166" t="str">
        <f>'PANEL DE CONTROL DISTRITAL'!E15</f>
        <v>(Número de Archivos de Transacción aceptados /Total de Archivos de Transacción procesados) x100</v>
      </c>
      <c r="F16" s="171" t="str">
        <f>'PANEL DE CONTROL DISTRITAL'!F15</f>
        <v>Semanal (remesa)</v>
      </c>
      <c r="G16" s="172">
        <f>'PANEL DE CONTROL DISTRITAL'!G15</f>
        <v>0.9</v>
      </c>
      <c r="H16" s="25" t="str">
        <f>'PANEL DE CONTROL DISTRITAL'!H15</f>
        <v>Número de Archivos de Transacción aceptados</v>
      </c>
      <c r="I16" s="23">
        <v>260</v>
      </c>
      <c r="J16" s="23">
        <v>1502</v>
      </c>
      <c r="K16" s="23">
        <v>1337</v>
      </c>
      <c r="L16" s="23">
        <v>1480</v>
      </c>
      <c r="M16" s="23">
        <v>1520</v>
      </c>
      <c r="N16" s="23">
        <v>1555</v>
      </c>
      <c r="O16" s="23">
        <v>1643</v>
      </c>
      <c r="P16" s="23">
        <v>1681</v>
      </c>
      <c r="Q16" s="23">
        <v>1598</v>
      </c>
      <c r="R16" s="23">
        <v>1081</v>
      </c>
      <c r="S16" s="23">
        <v>1856</v>
      </c>
      <c r="T16" s="23">
        <v>1835</v>
      </c>
      <c r="U16" s="23">
        <v>1668</v>
      </c>
      <c r="V16" s="23">
        <v>2042</v>
      </c>
      <c r="W16" s="23">
        <v>2033</v>
      </c>
      <c r="X16" s="23">
        <v>1945</v>
      </c>
      <c r="Y16" s="23">
        <v>2067</v>
      </c>
      <c r="Z16" s="23">
        <v>1844</v>
      </c>
      <c r="AA16" s="75">
        <v>2378</v>
      </c>
      <c r="AB16" s="75">
        <v>3735</v>
      </c>
      <c r="AC16" s="75">
        <v>4580</v>
      </c>
      <c r="AD16" s="75">
        <v>1203</v>
      </c>
      <c r="AE16" s="168">
        <f>IFERROR(SUM(I16:AD16)/SUM(I17:AD17),0)</f>
        <v>0.99995103439833521</v>
      </c>
    </row>
    <row r="17" spans="1:43" s="3" customFormat="1" ht="50.1" customHeight="1" thickTop="1" thickBot="1">
      <c r="A17" s="167"/>
      <c r="B17" s="169"/>
      <c r="C17" s="166"/>
      <c r="D17" s="170"/>
      <c r="E17" s="166"/>
      <c r="F17" s="171"/>
      <c r="G17" s="172"/>
      <c r="H17" s="25" t="str">
        <f>'PANEL DE CONTROL DISTRITAL'!H16</f>
        <v>Total de Archivos de Transacción procesados</v>
      </c>
      <c r="I17" s="43">
        <v>260</v>
      </c>
      <c r="J17" s="43">
        <v>1502</v>
      </c>
      <c r="K17" s="43">
        <v>1337</v>
      </c>
      <c r="L17" s="43">
        <v>1480</v>
      </c>
      <c r="M17" s="43">
        <v>1520</v>
      </c>
      <c r="N17" s="43">
        <v>1556</v>
      </c>
      <c r="O17" s="43">
        <v>1643</v>
      </c>
      <c r="P17" s="43">
        <v>1681</v>
      </c>
      <c r="Q17" s="43">
        <v>1598</v>
      </c>
      <c r="R17" s="43">
        <v>1081</v>
      </c>
      <c r="S17" s="43">
        <v>1856</v>
      </c>
      <c r="T17" s="43">
        <v>1835</v>
      </c>
      <c r="U17" s="43">
        <v>1669</v>
      </c>
      <c r="V17" s="43">
        <v>2042</v>
      </c>
      <c r="W17" s="43">
        <v>2033</v>
      </c>
      <c r="X17" s="43">
        <v>1945</v>
      </c>
      <c r="Y17" s="43">
        <v>2067</v>
      </c>
      <c r="Z17" s="43">
        <v>1844</v>
      </c>
      <c r="AA17" s="98">
        <v>2378</v>
      </c>
      <c r="AB17" s="98">
        <v>3735</v>
      </c>
      <c r="AC17" s="98">
        <v>4580</v>
      </c>
      <c r="AD17" s="98">
        <v>1203</v>
      </c>
      <c r="AE17" s="168"/>
    </row>
    <row r="18" spans="1:43" s="45" customFormat="1" ht="8.1" customHeight="1" thickTop="1" thickBot="1">
      <c r="A18" s="167"/>
      <c r="B18" s="167"/>
      <c r="C18" s="167"/>
      <c r="D18" s="167"/>
      <c r="E18" s="167"/>
      <c r="F18" s="167"/>
      <c r="G18" s="167"/>
      <c r="H18" s="167"/>
      <c r="I18" s="167"/>
      <c r="J18" s="167"/>
      <c r="K18" s="167"/>
      <c r="L18" s="167"/>
      <c r="M18" s="167"/>
      <c r="N18" s="167"/>
      <c r="O18" s="167"/>
      <c r="P18" s="167"/>
      <c r="Q18" s="167"/>
      <c r="R18" s="167"/>
      <c r="S18" s="167"/>
      <c r="T18" s="167"/>
      <c r="U18" s="167"/>
      <c r="V18" s="167"/>
      <c r="W18" s="167"/>
      <c r="X18" s="167"/>
      <c r="Y18" s="167"/>
      <c r="Z18" s="167"/>
      <c r="AA18" s="167"/>
      <c r="AB18" s="167"/>
      <c r="AC18" s="167"/>
      <c r="AD18" s="167"/>
      <c r="AE18" s="167"/>
      <c r="AF18" s="44"/>
      <c r="AG18" s="44"/>
      <c r="AH18" s="44"/>
      <c r="AI18" s="44"/>
      <c r="AJ18" s="44"/>
      <c r="AK18" s="44"/>
      <c r="AL18" s="44"/>
      <c r="AM18" s="44"/>
      <c r="AN18" s="44"/>
      <c r="AO18" s="44"/>
      <c r="AP18" s="44"/>
      <c r="AQ18" s="44"/>
    </row>
    <row r="19" spans="1:43" s="3" customFormat="1" ht="50.1" customHeight="1" thickTop="1" thickBot="1">
      <c r="A19" s="167">
        <f>'PANEL DE CONTROL DISTRITAL'!A18</f>
        <v>4</v>
      </c>
      <c r="B19" s="169" t="str">
        <f>'PANEL DE CONTROL DISTRITAL'!B18</f>
        <v>CONCILIACIÓN</v>
      </c>
      <c r="C19" s="166" t="str">
        <f>'PANEL DE CONTROL DISTRITAL'!C18</f>
        <v>Responsable de Módulo</v>
      </c>
      <c r="D19" s="170" t="str">
        <f>'PANEL DE CONTROL DISTRITAL'!D18</f>
        <v xml:space="preserve">Credenciales disponibles para entrega = </v>
      </c>
      <c r="E19" s="166" t="str">
        <f>'PANEL DE CONTROL DISTRITAL'!E18</f>
        <v>((Credenciales recibidas - Credenciales inconsistentes) / Credenciales recibidas) x 100</v>
      </c>
      <c r="F19" s="171" t="str">
        <f>'PANEL DE CONTROL DISTRITAL'!F18</f>
        <v>Semanal (remesa)</v>
      </c>
      <c r="G19" s="172">
        <f>'PANEL DE CONTROL DISTRITAL'!G18</f>
        <v>0.9</v>
      </c>
      <c r="H19" s="25" t="str">
        <f>'PANEL DE CONTROL DISTRITAL'!H18</f>
        <v xml:space="preserve">Credenciales Recibidas - Credenciales inconsistentes </v>
      </c>
      <c r="I19" s="23">
        <v>186</v>
      </c>
      <c r="J19" s="23">
        <v>1366</v>
      </c>
      <c r="K19" s="23">
        <v>1459</v>
      </c>
      <c r="L19" s="23">
        <v>1333</v>
      </c>
      <c r="M19" s="23">
        <v>1552</v>
      </c>
      <c r="N19" s="23">
        <v>729</v>
      </c>
      <c r="O19" s="23">
        <v>2392</v>
      </c>
      <c r="P19" s="23">
        <v>1615</v>
      </c>
      <c r="Q19" s="23">
        <v>1642</v>
      </c>
      <c r="R19" s="23">
        <v>1207</v>
      </c>
      <c r="S19" s="23">
        <v>1488</v>
      </c>
      <c r="T19" s="23">
        <v>1860</v>
      </c>
      <c r="U19" s="23">
        <v>1542</v>
      </c>
      <c r="V19" s="23">
        <v>1698</v>
      </c>
      <c r="W19" s="23">
        <v>2401</v>
      </c>
      <c r="X19" s="23">
        <v>1941</v>
      </c>
      <c r="Y19" s="23">
        <v>1253</v>
      </c>
      <c r="Z19" s="23">
        <v>1548</v>
      </c>
      <c r="AA19" s="75">
        <v>1486</v>
      </c>
      <c r="AB19" s="75">
        <v>3592</v>
      </c>
      <c r="AC19" s="75">
        <v>3188</v>
      </c>
      <c r="AD19" s="64">
        <v>414</v>
      </c>
      <c r="AE19" s="168">
        <f>IFERROR(SUM(I19:AD19)/SUM(I20:AD20),0)</f>
        <v>1</v>
      </c>
    </row>
    <row r="20" spans="1:43" s="3" customFormat="1" ht="50.1" customHeight="1" thickTop="1" thickBot="1">
      <c r="A20" s="167"/>
      <c r="B20" s="169"/>
      <c r="C20" s="166"/>
      <c r="D20" s="170"/>
      <c r="E20" s="166"/>
      <c r="F20" s="171"/>
      <c r="G20" s="172"/>
      <c r="H20" s="25" t="str">
        <f>'PANEL DE CONTROL DISTRITAL'!H19</f>
        <v>Credenciales recibidas</v>
      </c>
      <c r="I20" s="43">
        <v>186</v>
      </c>
      <c r="J20" s="43">
        <v>1366</v>
      </c>
      <c r="K20" s="43">
        <v>1459</v>
      </c>
      <c r="L20" s="43">
        <v>1333</v>
      </c>
      <c r="M20" s="43">
        <v>1552</v>
      </c>
      <c r="N20" s="43">
        <v>729</v>
      </c>
      <c r="O20" s="43">
        <v>2392</v>
      </c>
      <c r="P20" s="43">
        <v>1615</v>
      </c>
      <c r="Q20" s="43">
        <v>1642</v>
      </c>
      <c r="R20" s="43">
        <v>1207</v>
      </c>
      <c r="S20" s="43">
        <v>1488</v>
      </c>
      <c r="T20" s="43">
        <v>1860</v>
      </c>
      <c r="U20" s="43">
        <v>1542</v>
      </c>
      <c r="V20" s="43">
        <v>1698</v>
      </c>
      <c r="W20" s="43">
        <v>2401</v>
      </c>
      <c r="X20" s="43">
        <v>1941</v>
      </c>
      <c r="Y20" s="43">
        <v>1253</v>
      </c>
      <c r="Z20" s="43">
        <v>1548</v>
      </c>
      <c r="AA20" s="98">
        <v>1486</v>
      </c>
      <c r="AB20" s="98">
        <v>3592</v>
      </c>
      <c r="AC20" s="98">
        <v>3188</v>
      </c>
      <c r="AD20" s="68">
        <v>414</v>
      </c>
      <c r="AE20" s="168"/>
    </row>
    <row r="21" spans="1:43" s="45" customFormat="1" ht="8.1" customHeight="1" thickTop="1" thickBot="1">
      <c r="A21" s="46"/>
      <c r="B21" s="47"/>
      <c r="C21" s="48"/>
      <c r="D21" s="49"/>
      <c r="E21" s="48"/>
      <c r="F21" s="50"/>
      <c r="G21" s="51"/>
      <c r="H21" s="52"/>
      <c r="I21" s="53"/>
      <c r="J21" s="53"/>
      <c r="K21" s="53"/>
      <c r="L21" s="53"/>
      <c r="M21" s="53"/>
      <c r="N21" s="53"/>
      <c r="O21" s="53"/>
      <c r="P21" s="53"/>
      <c r="Q21" s="53"/>
      <c r="R21" s="53"/>
      <c r="S21" s="53"/>
      <c r="T21" s="53"/>
      <c r="U21" s="53"/>
      <c r="V21" s="53"/>
      <c r="W21" s="53"/>
      <c r="X21" s="53"/>
      <c r="Y21" s="53"/>
      <c r="Z21" s="53"/>
      <c r="AA21" s="53"/>
      <c r="AB21" s="53"/>
      <c r="AC21" s="53"/>
      <c r="AD21" s="53"/>
      <c r="AE21" s="54"/>
      <c r="AF21" s="44"/>
      <c r="AG21" s="44"/>
      <c r="AH21" s="44"/>
      <c r="AI21" s="44"/>
      <c r="AJ21" s="44"/>
      <c r="AK21" s="44"/>
      <c r="AL21" s="44"/>
      <c r="AM21" s="44"/>
      <c r="AN21" s="44"/>
      <c r="AO21" s="44"/>
      <c r="AP21" s="44"/>
      <c r="AQ21" s="44"/>
    </row>
    <row r="22" spans="1:43" s="3" customFormat="1" ht="50.1" customHeight="1" thickTop="1" thickBot="1">
      <c r="A22" s="167">
        <f>'PANEL DE CONTROL DISTRITAL'!A21</f>
        <v>5</v>
      </c>
      <c r="B22" s="169" t="str">
        <f>'PANEL DE CONTROL DISTRITAL'!B21</f>
        <v>CONCILIACIÓN</v>
      </c>
      <c r="C22" s="166" t="str">
        <f>'PANEL DE CONTROL DISTRITAL'!C21</f>
        <v>Responsable de Módulo</v>
      </c>
      <c r="D22" s="170" t="str">
        <f>'PANEL DE CONTROL DISTRITAL'!D21</f>
        <v xml:space="preserve">Credenciales disponibles para entrega = </v>
      </c>
      <c r="E22" s="166" t="str">
        <f>'PANEL DE CONTROL DISTRITAL'!E21</f>
        <v>(Credenciales en resguardo / Credenciales totales en SIIRFE disponibles para entrega) x 100</v>
      </c>
      <c r="F22" s="171" t="str">
        <f>'PANEL DE CONTROL DISTRITAL'!F21</f>
        <v>Semanal (remesa)</v>
      </c>
      <c r="G22" s="172">
        <f>'PANEL DE CONTROL DISTRITAL'!G21</f>
        <v>1</v>
      </c>
      <c r="H22" s="25" t="str">
        <f>'PANEL DE CONTROL DISTRITAL'!H21</f>
        <v>Credenciales en resguardo</v>
      </c>
      <c r="I22" s="23">
        <v>3483</v>
      </c>
      <c r="J22" s="23">
        <v>3380</v>
      </c>
      <c r="K22" s="23">
        <v>3511</v>
      </c>
      <c r="L22" s="23">
        <v>3256</v>
      </c>
      <c r="M22" s="23">
        <v>3258</v>
      </c>
      <c r="N22" s="23">
        <v>2530</v>
      </c>
      <c r="O22" s="23">
        <v>3459</v>
      </c>
      <c r="P22" s="23">
        <v>3451</v>
      </c>
      <c r="Q22" s="23">
        <v>3484</v>
      </c>
      <c r="R22" s="23">
        <v>3262</v>
      </c>
      <c r="S22" s="23">
        <v>3094</v>
      </c>
      <c r="T22" s="23">
        <v>3444</v>
      </c>
      <c r="U22" s="23">
        <v>3330</v>
      </c>
      <c r="V22" s="23">
        <v>3375</v>
      </c>
      <c r="W22" s="23">
        <v>3795</v>
      </c>
      <c r="X22" s="23">
        <v>3854</v>
      </c>
      <c r="Y22" s="23">
        <v>2985</v>
      </c>
      <c r="Z22" s="23">
        <v>2689</v>
      </c>
      <c r="AA22" s="75">
        <v>2443</v>
      </c>
      <c r="AB22" s="75">
        <v>3687</v>
      </c>
      <c r="AC22" s="75">
        <v>4224</v>
      </c>
      <c r="AD22" s="75">
        <v>4622</v>
      </c>
      <c r="AE22" s="168">
        <f>IFERROR(SUM(I22:AD22)/SUM(I23:AD23),0)</f>
        <v>1</v>
      </c>
    </row>
    <row r="23" spans="1:43" s="3" customFormat="1" ht="50.1" customHeight="1" thickTop="1" thickBot="1">
      <c r="A23" s="167"/>
      <c r="B23" s="169"/>
      <c r="C23" s="166"/>
      <c r="D23" s="170"/>
      <c r="E23" s="166"/>
      <c r="F23" s="171"/>
      <c r="G23" s="172"/>
      <c r="H23" s="25" t="str">
        <f>'PANEL DE CONTROL DISTRITAL'!H22</f>
        <v>Credenciales totales en SIIRFE disponibles para entrega</v>
      </c>
      <c r="I23" s="43">
        <v>3483</v>
      </c>
      <c r="J23" s="43">
        <v>3380</v>
      </c>
      <c r="K23" s="43">
        <v>3511</v>
      </c>
      <c r="L23" s="43">
        <v>3256</v>
      </c>
      <c r="M23" s="43">
        <v>3258</v>
      </c>
      <c r="N23" s="43">
        <v>2530</v>
      </c>
      <c r="O23" s="43">
        <v>3459</v>
      </c>
      <c r="P23" s="43">
        <v>3451</v>
      </c>
      <c r="Q23" s="43">
        <v>3484</v>
      </c>
      <c r="R23" s="43">
        <v>3262</v>
      </c>
      <c r="S23" s="43">
        <v>3094</v>
      </c>
      <c r="T23" s="43">
        <v>3444</v>
      </c>
      <c r="U23" s="43">
        <v>3330</v>
      </c>
      <c r="V23" s="43">
        <v>3375</v>
      </c>
      <c r="W23" s="43">
        <v>3795</v>
      </c>
      <c r="X23" s="43">
        <v>3854</v>
      </c>
      <c r="Y23" s="43">
        <v>2985</v>
      </c>
      <c r="Z23" s="43">
        <v>2689</v>
      </c>
      <c r="AA23" s="98">
        <v>2443</v>
      </c>
      <c r="AB23" s="98">
        <v>3687</v>
      </c>
      <c r="AC23" s="98">
        <v>4224</v>
      </c>
      <c r="AD23" s="98">
        <v>4622</v>
      </c>
      <c r="AE23" s="168"/>
    </row>
    <row r="24" spans="1:43" s="4" customFormat="1" ht="7.5" customHeight="1" thickTop="1" thickBot="1">
      <c r="A24" s="167"/>
      <c r="B24" s="167"/>
      <c r="C24" s="167"/>
      <c r="D24" s="167"/>
      <c r="E24" s="167"/>
      <c r="F24" s="167"/>
      <c r="G24" s="167"/>
      <c r="H24" s="167"/>
      <c r="I24" s="167"/>
      <c r="J24" s="167"/>
      <c r="K24" s="167"/>
      <c r="L24" s="167"/>
      <c r="M24" s="167"/>
      <c r="N24" s="167"/>
      <c r="O24" s="167"/>
      <c r="P24" s="167"/>
      <c r="Q24" s="167"/>
      <c r="R24" s="167"/>
      <c r="S24" s="167"/>
      <c r="T24" s="167"/>
      <c r="U24" s="167"/>
      <c r="V24" s="167"/>
      <c r="W24" s="167"/>
      <c r="X24" s="167"/>
      <c r="Y24" s="167"/>
      <c r="Z24" s="167"/>
      <c r="AA24" s="167"/>
      <c r="AB24" s="167"/>
      <c r="AC24" s="167"/>
      <c r="AD24" s="167"/>
      <c r="AE24" s="167"/>
    </row>
    <row r="25" spans="1:43" ht="50.1" customHeight="1" thickTop="1" thickBot="1">
      <c r="A25" s="167">
        <f>'PANEL DE CONTROL DISTRITAL'!A24</f>
        <v>6</v>
      </c>
      <c r="B25" s="169" t="str">
        <f>'PANEL DE CONTROL DISTRITAL'!B24</f>
        <v>ENTREGA</v>
      </c>
      <c r="C25" s="166" t="str">
        <f>'PANEL DE CONTROL DISTRITAL'!C24</f>
        <v>Operador de Equipo Tecnológico</v>
      </c>
      <c r="D25" s="170" t="str">
        <f>'PANEL DE CONTROL DISTRITAL'!D24</f>
        <v xml:space="preserve">Efectividad de entrega de CPV en MAC = </v>
      </c>
      <c r="E25" s="166" t="str">
        <f>'PANEL DE CONTROL DISTRITAL'!E24</f>
        <v>(Total de credenciales entregadas / Total de credenciales solicitadas) x 100</v>
      </c>
      <c r="F25" s="171" t="str">
        <f>'PANEL DE CONTROL DISTRITAL'!F24</f>
        <v>Semanal (remesa)</v>
      </c>
      <c r="G25" s="172">
        <f>'PANEL DE CONTROL DISTRITAL'!G24</f>
        <v>0.9</v>
      </c>
      <c r="H25" s="25" t="str">
        <f>'PANEL DE CONTROL DISTRITAL'!H24</f>
        <v xml:space="preserve">Total de credenciales entregadas </v>
      </c>
      <c r="I25" s="23">
        <v>394</v>
      </c>
      <c r="J25" s="23">
        <v>1425</v>
      </c>
      <c r="K25" s="23">
        <v>1285</v>
      </c>
      <c r="L25" s="23">
        <v>1588</v>
      </c>
      <c r="M25" s="23">
        <v>1550</v>
      </c>
      <c r="N25" s="23">
        <v>1438</v>
      </c>
      <c r="O25" s="23">
        <v>1462</v>
      </c>
      <c r="P25" s="23">
        <v>1623</v>
      </c>
      <c r="Q25" s="23">
        <v>1608</v>
      </c>
      <c r="R25" s="23">
        <v>1429</v>
      </c>
      <c r="S25" s="23">
        <v>1633</v>
      </c>
      <c r="T25" s="23">
        <v>1509</v>
      </c>
      <c r="U25" s="23">
        <v>1656</v>
      </c>
      <c r="V25" s="23">
        <v>1653</v>
      </c>
      <c r="W25" s="23">
        <v>1981</v>
      </c>
      <c r="X25" s="23">
        <v>1868</v>
      </c>
      <c r="Y25" s="23">
        <v>2122</v>
      </c>
      <c r="Z25" s="23">
        <v>1844</v>
      </c>
      <c r="AA25" s="75">
        <v>1732</v>
      </c>
      <c r="AB25" s="75">
        <v>2347</v>
      </c>
      <c r="AC25" s="75">
        <v>2627</v>
      </c>
      <c r="AD25" s="64">
        <v>16</v>
      </c>
      <c r="AE25" s="168">
        <f>IFERROR(SUM(I25:AB25)/SUM(I26:AB26),0)</f>
        <v>0.99222198215994317</v>
      </c>
    </row>
    <row r="26" spans="1:43" ht="50.1" customHeight="1" thickTop="1" thickBot="1">
      <c r="A26" s="167"/>
      <c r="B26" s="169"/>
      <c r="C26" s="166"/>
      <c r="D26" s="170"/>
      <c r="E26" s="166"/>
      <c r="F26" s="171"/>
      <c r="G26" s="172"/>
      <c r="H26" s="25" t="str">
        <f>'PANEL DE CONTROL DISTRITAL'!H25</f>
        <v xml:space="preserve"> Total de credenciales solicitadas</v>
      </c>
      <c r="I26" s="43">
        <v>394</v>
      </c>
      <c r="J26" s="43">
        <v>1425</v>
      </c>
      <c r="K26" s="43">
        <v>1285</v>
      </c>
      <c r="L26" s="43">
        <v>1588</v>
      </c>
      <c r="M26" s="43">
        <v>1550</v>
      </c>
      <c r="N26" s="43">
        <v>1439</v>
      </c>
      <c r="O26" s="43">
        <v>1467</v>
      </c>
      <c r="P26" s="43">
        <v>1624</v>
      </c>
      <c r="Q26" s="43">
        <v>1616</v>
      </c>
      <c r="R26" s="43">
        <v>1429</v>
      </c>
      <c r="S26" s="43">
        <v>1637</v>
      </c>
      <c r="T26" s="43">
        <v>1511</v>
      </c>
      <c r="U26" s="43">
        <v>1664</v>
      </c>
      <c r="V26" s="43">
        <v>1654</v>
      </c>
      <c r="W26" s="43">
        <v>1988</v>
      </c>
      <c r="X26" s="43">
        <v>1873</v>
      </c>
      <c r="Y26" s="43">
        <v>2129</v>
      </c>
      <c r="Z26" s="43">
        <v>1849</v>
      </c>
      <c r="AA26" s="98">
        <v>1844</v>
      </c>
      <c r="AB26" s="98">
        <v>2433</v>
      </c>
      <c r="AC26" s="98">
        <v>2635</v>
      </c>
      <c r="AD26" s="68">
        <v>16</v>
      </c>
      <c r="AE26" s="168"/>
    </row>
    <row r="27" spans="1:43" ht="15.75" customHeight="1" thickTop="1">
      <c r="B27" s="1" t="s">
        <v>116</v>
      </c>
      <c r="H27" s="55"/>
      <c r="I27" s="56"/>
      <c r="J27" s="56"/>
      <c r="K27" s="56"/>
      <c r="L27" s="56"/>
      <c r="M27" s="56"/>
      <c r="N27" s="56"/>
      <c r="O27" s="56"/>
      <c r="P27" s="56"/>
      <c r="Q27" s="56"/>
      <c r="R27" s="56"/>
      <c r="S27" s="56"/>
      <c r="T27" s="56"/>
      <c r="U27" s="56"/>
      <c r="V27" s="56"/>
      <c r="W27" s="56"/>
      <c r="X27" s="56"/>
      <c r="Y27" s="56"/>
      <c r="Z27" s="56"/>
      <c r="AA27" s="56"/>
      <c r="AB27" s="56"/>
      <c r="AC27" s="56"/>
      <c r="AD27" s="56"/>
      <c r="AE27" s="12"/>
    </row>
    <row r="28" spans="1:43" ht="15.75" customHeight="1">
      <c r="H28" s="57"/>
    </row>
    <row r="29" spans="1:43" ht="15.75" customHeight="1">
      <c r="H29" s="57"/>
      <c r="I29" s="179" t="s">
        <v>117</v>
      </c>
      <c r="J29" s="179"/>
      <c r="K29" s="179"/>
      <c r="L29" s="179"/>
    </row>
    <row r="30" spans="1:43" ht="15.75" customHeight="1">
      <c r="H30" s="57"/>
      <c r="I30" s="26"/>
      <c r="J30" s="27" t="s">
        <v>118</v>
      </c>
      <c r="K30" s="27"/>
      <c r="L30" s="27"/>
    </row>
    <row r="31" spans="1:43" ht="39" customHeight="1">
      <c r="H31" s="57"/>
      <c r="I31" s="28"/>
      <c r="J31" s="27" t="s">
        <v>119</v>
      </c>
      <c r="K31" s="27"/>
      <c r="L31" s="27"/>
    </row>
    <row r="32" spans="1:43" ht="30" customHeight="1">
      <c r="H32" s="57"/>
      <c r="I32" s="29"/>
      <c r="J32" s="27" t="s">
        <v>120</v>
      </c>
      <c r="K32" s="27"/>
      <c r="L32" s="27"/>
    </row>
    <row r="33" spans="2:13" ht="30" customHeight="1">
      <c r="H33" s="57"/>
      <c r="I33" s="27"/>
      <c r="J33" s="27"/>
      <c r="K33" s="27"/>
      <c r="L33" s="27"/>
    </row>
    <row r="34" spans="2:13" ht="30" customHeight="1">
      <c r="B34" s="180" t="s">
        <v>121</v>
      </c>
      <c r="C34" s="180"/>
      <c r="D34" s="180"/>
      <c r="E34" s="180"/>
      <c r="F34" s="180"/>
      <c r="G34" s="180"/>
      <c r="H34" s="180"/>
      <c r="I34" s="180"/>
      <c r="J34" s="180"/>
      <c r="K34" s="180"/>
      <c r="L34" s="180"/>
      <c r="M34" s="181"/>
    </row>
    <row r="35" spans="2:13" ht="30" customHeight="1">
      <c r="B35" s="182" t="s">
        <v>122</v>
      </c>
      <c r="C35" s="182"/>
      <c r="D35" s="182"/>
      <c r="E35" s="182"/>
      <c r="F35" s="182"/>
      <c r="G35" s="183"/>
      <c r="H35" s="184" t="s">
        <v>123</v>
      </c>
      <c r="I35" s="182"/>
      <c r="J35" s="182"/>
      <c r="K35" s="182"/>
      <c r="L35" s="182"/>
      <c r="M35" s="183"/>
    </row>
    <row r="36" spans="2:13" ht="30" customHeight="1">
      <c r="B36" s="173"/>
      <c r="C36" s="174"/>
      <c r="D36" s="174"/>
      <c r="E36" s="174"/>
      <c r="F36" s="174"/>
      <c r="G36" s="175"/>
      <c r="H36" s="173"/>
      <c r="I36" s="174"/>
      <c r="J36" s="174"/>
      <c r="K36" s="174"/>
      <c r="L36" s="174"/>
      <c r="M36" s="175"/>
    </row>
    <row r="37" spans="2:13" ht="30" customHeight="1">
      <c r="B37" s="176"/>
      <c r="C37" s="177"/>
      <c r="D37" s="177"/>
      <c r="E37" s="177"/>
      <c r="F37" s="177"/>
      <c r="G37" s="178"/>
      <c r="H37" s="176"/>
      <c r="I37" s="177"/>
      <c r="J37" s="177"/>
      <c r="K37" s="177"/>
      <c r="L37" s="177"/>
      <c r="M37" s="178"/>
    </row>
    <row r="38" spans="2:13" ht="35.1" customHeight="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1">
    <mergeCell ref="B35:G35"/>
    <mergeCell ref="H35:M35"/>
    <mergeCell ref="B36:G37"/>
    <mergeCell ref="H36:M37"/>
    <mergeCell ref="A24:AE24"/>
    <mergeCell ref="A25:A26"/>
    <mergeCell ref="B25:B26"/>
    <mergeCell ref="C25:C26"/>
    <mergeCell ref="D25:D26"/>
    <mergeCell ref="E25:E26"/>
    <mergeCell ref="F25:F26"/>
    <mergeCell ref="G25:G26"/>
    <mergeCell ref="AE25:AE26"/>
    <mergeCell ref="AE10:AE11"/>
    <mergeCell ref="A1:AE1"/>
    <mergeCell ref="F2:G2"/>
    <mergeCell ref="A4:AE4"/>
    <mergeCell ref="A5:AE5"/>
    <mergeCell ref="A6:A9"/>
    <mergeCell ref="B6:H6"/>
    <mergeCell ref="I6:X6"/>
    <mergeCell ref="AE6:AE9"/>
    <mergeCell ref="B7:D7"/>
    <mergeCell ref="E7:H7"/>
    <mergeCell ref="I7:X7"/>
    <mergeCell ref="B8:X8"/>
    <mergeCell ref="X2:AE2"/>
    <mergeCell ref="F10:F11"/>
    <mergeCell ref="G10:G11"/>
    <mergeCell ref="E16:E17"/>
    <mergeCell ref="A10:A11"/>
    <mergeCell ref="B10:B11"/>
    <mergeCell ref="C10:C11"/>
    <mergeCell ref="D10:D11"/>
    <mergeCell ref="A15:AE15"/>
    <mergeCell ref="A12:AE12"/>
    <mergeCell ref="A13:A14"/>
    <mergeCell ref="B13:B14"/>
    <mergeCell ref="C13:C14"/>
    <mergeCell ref="D13:D14"/>
    <mergeCell ref="E13:E14"/>
    <mergeCell ref="F13:F14"/>
    <mergeCell ref="G13:G14"/>
    <mergeCell ref="AE13:AE14"/>
    <mergeCell ref="E10:E11"/>
    <mergeCell ref="F16:F17"/>
    <mergeCell ref="G16:G17"/>
    <mergeCell ref="AE16:AE17"/>
    <mergeCell ref="A18:AE18"/>
    <mergeCell ref="A19:A20"/>
    <mergeCell ref="B19:B20"/>
    <mergeCell ref="C19:C20"/>
    <mergeCell ref="D19:D20"/>
    <mergeCell ref="E19:E20"/>
    <mergeCell ref="F19:F20"/>
    <mergeCell ref="G19:G20"/>
    <mergeCell ref="AE19:AE20"/>
    <mergeCell ref="A16:A17"/>
    <mergeCell ref="B16:B17"/>
    <mergeCell ref="C16:C17"/>
    <mergeCell ref="D16:D17"/>
    <mergeCell ref="A22:A23"/>
    <mergeCell ref="B22:B23"/>
    <mergeCell ref="C22:C23"/>
    <mergeCell ref="D22:D23"/>
    <mergeCell ref="E22:E23"/>
    <mergeCell ref="F22:F23"/>
    <mergeCell ref="G22:G23"/>
    <mergeCell ref="AE22:AE23"/>
    <mergeCell ref="I29:L29"/>
    <mergeCell ref="B34:M34"/>
  </mergeCells>
  <conditionalFormatting sqref="I21:AD21">
    <cfRule type="colorScale" priority="675">
      <colorScale>
        <cfvo type="min"/>
        <cfvo type="percentile" val="50"/>
        <cfvo type="max"/>
        <color rgb="FFE98BD7"/>
        <color rgb="FFD5007F"/>
        <color rgb="FF950054"/>
      </colorScale>
    </cfRule>
  </conditionalFormatting>
  <conditionalFormatting sqref="AE10">
    <cfRule type="cellIs" dxfId="595" priority="18" operator="greaterThan">
      <formula>95%</formula>
    </cfRule>
    <cfRule type="cellIs" dxfId="594" priority="19" operator="greaterThanOrEqual">
      <formula>90%</formula>
    </cfRule>
    <cfRule type="cellIs" dxfId="593" priority="20" operator="lessThan">
      <formula>89.99%</formula>
    </cfRule>
  </conditionalFormatting>
  <conditionalFormatting sqref="AE13">
    <cfRule type="cellIs" dxfId="592" priority="15" operator="greaterThan">
      <formula>95%</formula>
    </cfRule>
    <cfRule type="cellIs" dxfId="591" priority="16" operator="greaterThanOrEqual">
      <formula>90%</formula>
    </cfRule>
    <cfRule type="cellIs" dxfId="590" priority="17" operator="lessThan">
      <formula>89.99%</formula>
    </cfRule>
  </conditionalFormatting>
  <conditionalFormatting sqref="AE16">
    <cfRule type="cellIs" dxfId="589" priority="12" operator="greaterThan">
      <formula>95%</formula>
    </cfRule>
    <cfRule type="cellIs" dxfId="588" priority="13" operator="greaterThanOrEqual">
      <formula>90%</formula>
    </cfRule>
    <cfRule type="cellIs" dxfId="587" priority="14" operator="lessThan">
      <formula>89.99%</formula>
    </cfRule>
  </conditionalFormatting>
  <conditionalFormatting sqref="AE19">
    <cfRule type="cellIs" dxfId="586" priority="9" operator="greaterThan">
      <formula>95%</formula>
    </cfRule>
    <cfRule type="cellIs" dxfId="585" priority="10" operator="greaterThanOrEqual">
      <formula>90%</formula>
    </cfRule>
    <cfRule type="cellIs" dxfId="584" priority="11" operator="lessThan">
      <formula>89.99%</formula>
    </cfRule>
  </conditionalFormatting>
  <conditionalFormatting sqref="AE22">
    <cfRule type="cellIs" dxfId="583" priority="1" operator="greaterThanOrEqual">
      <formula>100%</formula>
    </cfRule>
    <cfRule type="cellIs" dxfId="582" priority="2" operator="lessThan">
      <formula>99.99%</formula>
    </cfRule>
  </conditionalFormatting>
  <conditionalFormatting sqref="AE25">
    <cfRule type="cellIs" dxfId="581" priority="3" operator="greaterThan">
      <formula>95%</formula>
    </cfRule>
    <cfRule type="cellIs" dxfId="580" priority="4" operator="greaterThanOrEqual">
      <formula>90%</formula>
    </cfRule>
    <cfRule type="cellIs" dxfId="579" priority="5" operator="lessThan">
      <formula>89.99%</formula>
    </cfRule>
  </conditionalFormatting>
  <dataValidations count="1">
    <dataValidation showDropDown="1" showInputMessage="1" showErrorMessage="1" sqref="C21 G19:G23 G10:G11 G16:G17 G13:G14 G25:G26" xr:uid="{9316166E-524E-423F-9117-2FA4FE946B29}"/>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B3E0B9-A5FA-4B8F-B678-489A41EDF042}">
  <sheetPr>
    <tabColor rgb="FF00B0F0"/>
  </sheetPr>
  <dimension ref="A1:AQ48"/>
  <sheetViews>
    <sheetView showGridLines="0" topLeftCell="H14" zoomScale="85" zoomScaleNormal="85" workbookViewId="0">
      <selection activeCell="AC26" sqref="AC26"/>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0" width="10.7109375" style="1" customWidth="1"/>
    <col min="31" max="31" width="22.7109375" style="1" customWidth="1"/>
    <col min="32" max="16384" width="11.42578125" style="1"/>
  </cols>
  <sheetData>
    <row r="1" spans="1:43" ht="40.5" customHeight="1">
      <c r="A1" s="148" t="str">
        <f>'PANEL DE CONTROL DISTRITAL'!A1:Q1</f>
        <v>INSTITUTO NACIONAL ELECTORAL
SISTEMA DE GESTIÓN DE LA CALIDAD
ESTADO DE MÉXICO</v>
      </c>
      <c r="B1" s="148"/>
      <c r="C1" s="148"/>
      <c r="D1" s="148"/>
      <c r="E1" s="148"/>
      <c r="F1" s="148"/>
      <c r="G1" s="148"/>
      <c r="H1" s="148"/>
      <c r="I1" s="148"/>
      <c r="J1" s="148"/>
      <c r="K1" s="148"/>
      <c r="L1" s="148"/>
      <c r="M1" s="148"/>
      <c r="N1" s="148"/>
      <c r="O1" s="148"/>
      <c r="P1" s="148"/>
      <c r="Q1" s="148"/>
      <c r="R1" s="148"/>
      <c r="S1" s="148"/>
      <c r="T1" s="148"/>
      <c r="U1" s="148"/>
      <c r="V1" s="148"/>
      <c r="W1" s="148"/>
      <c r="X1" s="148"/>
      <c r="Y1" s="148"/>
      <c r="Z1" s="148"/>
      <c r="AA1" s="148"/>
      <c r="AB1" s="148"/>
      <c r="AC1" s="148"/>
      <c r="AD1" s="148"/>
      <c r="AE1" s="148"/>
    </row>
    <row r="2" spans="1:43" ht="33.75" customHeight="1">
      <c r="A2" s="11"/>
      <c r="B2" s="11"/>
      <c r="C2" s="11"/>
      <c r="D2" s="9" t="s">
        <v>89</v>
      </c>
      <c r="E2" s="9">
        <v>22</v>
      </c>
      <c r="F2" s="149" t="s">
        <v>90</v>
      </c>
      <c r="G2" s="149"/>
      <c r="H2" s="20">
        <v>152252</v>
      </c>
      <c r="I2" s="19"/>
      <c r="J2" s="19"/>
      <c r="K2" s="19"/>
      <c r="L2" s="19"/>
      <c r="M2" s="19"/>
      <c r="N2" s="19"/>
      <c r="O2" s="19"/>
      <c r="P2" s="19"/>
      <c r="Q2" s="19"/>
      <c r="R2" s="19"/>
      <c r="S2" s="19"/>
      <c r="T2" s="19"/>
      <c r="U2" s="19"/>
      <c r="V2" s="19"/>
      <c r="W2" s="58"/>
      <c r="X2" s="150" t="str">
        <f>'PANEL DE CONTROL DISTRITAL'!M2</f>
        <v>Fecha de corte: 22/01/2024</v>
      </c>
      <c r="Y2" s="150"/>
      <c r="Z2" s="150"/>
      <c r="AA2" s="150"/>
      <c r="AB2" s="150"/>
      <c r="AC2" s="150"/>
      <c r="AD2" s="150"/>
      <c r="AE2" s="150"/>
      <c r="AF2" s="15"/>
    </row>
    <row r="3" spans="1:43" ht="11.25" customHeight="1">
      <c r="A3" s="11"/>
      <c r="B3" s="6"/>
      <c r="C3" s="6"/>
      <c r="D3" s="6"/>
      <c r="E3" s="6"/>
      <c r="F3" s="6"/>
      <c r="G3" s="6"/>
      <c r="H3" s="6"/>
      <c r="I3" s="6"/>
      <c r="J3" s="6"/>
      <c r="K3" s="6"/>
      <c r="L3" s="6"/>
      <c r="M3" s="6"/>
      <c r="N3" s="6"/>
      <c r="O3" s="6"/>
      <c r="P3" s="6"/>
      <c r="Q3" s="6"/>
      <c r="R3" s="6"/>
      <c r="S3" s="6"/>
      <c r="T3" s="6"/>
      <c r="U3" s="6"/>
      <c r="V3" s="6"/>
      <c r="W3" s="6"/>
      <c r="X3" s="6"/>
      <c r="Y3" s="6"/>
      <c r="Z3" s="6"/>
      <c r="AA3" s="6"/>
      <c r="AB3" s="6"/>
      <c r="AC3" s="6"/>
      <c r="AD3" s="6"/>
    </row>
    <row r="4" spans="1:43" ht="30" customHeight="1">
      <c r="A4" s="154" t="s">
        <v>91</v>
      </c>
      <c r="B4" s="155"/>
      <c r="C4" s="155"/>
      <c r="D4" s="155"/>
      <c r="E4" s="155"/>
      <c r="F4" s="155"/>
      <c r="G4" s="155"/>
      <c r="H4" s="155"/>
      <c r="I4" s="155"/>
      <c r="J4" s="155"/>
      <c r="K4" s="155"/>
      <c r="L4" s="155"/>
      <c r="M4" s="155"/>
      <c r="N4" s="155"/>
      <c r="O4" s="155"/>
      <c r="P4" s="155"/>
      <c r="Q4" s="155"/>
      <c r="R4" s="155"/>
      <c r="S4" s="155"/>
      <c r="T4" s="155"/>
      <c r="U4" s="155"/>
      <c r="V4" s="155"/>
      <c r="W4" s="155"/>
      <c r="X4" s="155"/>
      <c r="Y4" s="155"/>
      <c r="Z4" s="155"/>
      <c r="AA4" s="155"/>
      <c r="AB4" s="155"/>
      <c r="AC4" s="155"/>
      <c r="AD4" s="155"/>
      <c r="AE4" s="156"/>
      <c r="AG4" s="18"/>
    </row>
    <row r="5" spans="1:43" ht="5.25" customHeight="1">
      <c r="A5" s="157"/>
      <c r="B5" s="158"/>
      <c r="C5" s="158"/>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9"/>
    </row>
    <row r="6" spans="1:43" ht="18" customHeight="1">
      <c r="A6" s="151" t="str">
        <f>'PANEL DE CONTROL DISTRITAL'!A6</f>
        <v>Número</v>
      </c>
      <c r="B6" s="152" t="str">
        <f>'PANEL DE CONTROL DISTRITAL'!B6</f>
        <v xml:space="preserve">PROCESOS SUSTANTIVOS E INDICADORES </v>
      </c>
      <c r="C6" s="152"/>
      <c r="D6" s="152"/>
      <c r="E6" s="152"/>
      <c r="F6" s="152"/>
      <c r="G6" s="152"/>
      <c r="H6" s="152"/>
      <c r="I6" s="160" t="s">
        <v>92</v>
      </c>
      <c r="J6" s="161"/>
      <c r="K6" s="161"/>
      <c r="L6" s="161"/>
      <c r="M6" s="161"/>
      <c r="N6" s="161"/>
      <c r="O6" s="161"/>
      <c r="P6" s="161"/>
      <c r="Q6" s="161"/>
      <c r="R6" s="161"/>
      <c r="S6" s="161"/>
      <c r="T6" s="161"/>
      <c r="U6" s="161"/>
      <c r="V6" s="161"/>
      <c r="W6" s="161"/>
      <c r="X6" s="161"/>
      <c r="Y6" s="85"/>
      <c r="Z6" s="85"/>
      <c r="AA6" s="85"/>
      <c r="AB6" s="85"/>
      <c r="AC6" s="88"/>
      <c r="AD6" s="88"/>
      <c r="AE6" s="187" t="s">
        <v>93</v>
      </c>
    </row>
    <row r="7" spans="1:43" ht="17.25" customHeight="1">
      <c r="A7" s="151"/>
      <c r="B7" s="152" t="str">
        <f>'PANEL DE CONTROL DISTRITAL'!B7</f>
        <v>DESCRIPCIÓN</v>
      </c>
      <c r="C7" s="152"/>
      <c r="D7" s="152"/>
      <c r="E7" s="152" t="str">
        <f>'PANEL DE CONTROL DISTRITAL'!E7</f>
        <v>MEDICIÓN</v>
      </c>
      <c r="F7" s="152"/>
      <c r="G7" s="152"/>
      <c r="H7" s="152"/>
      <c r="I7" s="162" t="str">
        <f>'PANEL DE CONTROL DISTRITAL'!A5</f>
        <v>CAMPAÑA ANUAL INTENSA 2023</v>
      </c>
      <c r="J7" s="163"/>
      <c r="K7" s="163"/>
      <c r="L7" s="163"/>
      <c r="M7" s="163"/>
      <c r="N7" s="163"/>
      <c r="O7" s="163"/>
      <c r="P7" s="163"/>
      <c r="Q7" s="163"/>
      <c r="R7" s="163"/>
      <c r="S7" s="163"/>
      <c r="T7" s="163"/>
      <c r="U7" s="163"/>
      <c r="V7" s="163"/>
      <c r="W7" s="163"/>
      <c r="X7" s="163"/>
      <c r="Y7" s="86"/>
      <c r="Z7" s="86"/>
      <c r="AA7" s="86"/>
      <c r="AB7" s="86"/>
      <c r="AC7" s="89"/>
      <c r="AD7" s="89"/>
      <c r="AE7" s="188"/>
    </row>
    <row r="8" spans="1:43" ht="5.25" customHeight="1">
      <c r="A8" s="151"/>
      <c r="B8" s="164"/>
      <c r="C8" s="165"/>
      <c r="D8" s="165"/>
      <c r="E8" s="165"/>
      <c r="F8" s="165"/>
      <c r="G8" s="165"/>
      <c r="H8" s="165"/>
      <c r="I8" s="165"/>
      <c r="J8" s="165"/>
      <c r="K8" s="165"/>
      <c r="L8" s="165"/>
      <c r="M8" s="165"/>
      <c r="N8" s="165"/>
      <c r="O8" s="165"/>
      <c r="P8" s="165"/>
      <c r="Q8" s="165"/>
      <c r="R8" s="165"/>
      <c r="S8" s="165"/>
      <c r="T8" s="165"/>
      <c r="U8" s="165"/>
      <c r="V8" s="165"/>
      <c r="W8" s="165"/>
      <c r="X8" s="165"/>
      <c r="Y8" s="87"/>
      <c r="Z8" s="87"/>
      <c r="AA8" s="87"/>
      <c r="AB8" s="87"/>
      <c r="AC8" s="90"/>
      <c r="AD8" s="90"/>
      <c r="AE8" s="188"/>
    </row>
    <row r="9" spans="1:43" s="2" customFormat="1" ht="29.25" customHeight="1" thickTop="1" thickBot="1">
      <c r="A9" s="151"/>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42" t="str">
        <f>'PANEL DE CONTROL DISTRITAL'!H8</f>
        <v>Nominativo</v>
      </c>
      <c r="I9" s="31" t="str">
        <f>'150151'!I9</f>
        <v>2023-37</v>
      </c>
      <c r="J9" s="31" t="str">
        <f>'150151'!J9</f>
        <v>2023-38</v>
      </c>
      <c r="K9" s="31" t="str">
        <f>'150151'!K9</f>
        <v>2023-39</v>
      </c>
      <c r="L9" s="31" t="str">
        <f>'150151'!L9</f>
        <v>2023-40</v>
      </c>
      <c r="M9" s="31" t="str">
        <f>'150151'!M9</f>
        <v>2023-41</v>
      </c>
      <c r="N9" s="31" t="str">
        <f>'150151'!N9</f>
        <v>2023-42</v>
      </c>
      <c r="O9" s="31" t="str">
        <f>'150151'!O9</f>
        <v>2023-43</v>
      </c>
      <c r="P9" s="31" t="str">
        <f>'150151'!P9</f>
        <v>2023-44</v>
      </c>
      <c r="Q9" s="31" t="str">
        <f>'150151'!Q9</f>
        <v>2023-45</v>
      </c>
      <c r="R9" s="31" t="str">
        <f>'150151'!R9</f>
        <v>2023-46</v>
      </c>
      <c r="S9" s="31" t="str">
        <f>'150151'!S9</f>
        <v>2023-47</v>
      </c>
      <c r="T9" s="31" t="str">
        <f>'150151'!T9</f>
        <v>2023-48</v>
      </c>
      <c r="U9" s="31" t="str">
        <f>'150151'!U9</f>
        <v>2023-49</v>
      </c>
      <c r="V9" s="31" t="str">
        <f>'150151'!V9</f>
        <v>2023-50</v>
      </c>
      <c r="W9" s="31" t="str">
        <f>'150151'!W9</f>
        <v>2023-51</v>
      </c>
      <c r="X9" s="31" t="str">
        <f>'150151'!X9</f>
        <v>2023-52</v>
      </c>
      <c r="Y9" s="31" t="s">
        <v>110</v>
      </c>
      <c r="Z9" s="31" t="s">
        <v>111</v>
      </c>
      <c r="AA9" s="31" t="s">
        <v>112</v>
      </c>
      <c r="AB9" s="31" t="s">
        <v>113</v>
      </c>
      <c r="AC9" s="31" t="s">
        <v>114</v>
      </c>
      <c r="AD9" s="31" t="s">
        <v>115</v>
      </c>
      <c r="AE9" s="189"/>
    </row>
    <row r="10" spans="1:43" s="2" customFormat="1" ht="50.1" customHeight="1" thickTop="1" thickBot="1">
      <c r="A10" s="167">
        <f>'PANEL DE CONTROL DISTRITAL'!A9</f>
        <v>1</v>
      </c>
      <c r="B10" s="169" t="str">
        <f>'PANEL DE CONTROL DISTRITAL'!B9</f>
        <v>ENTREVISTA</v>
      </c>
      <c r="C10" s="166" t="str">
        <f>'PANEL DE CONTROL DISTRITAL'!C9</f>
        <v xml:space="preserve"> Auxiliar de Atención Ciudadana</v>
      </c>
      <c r="D10" s="170" t="str">
        <f>'PANEL DE CONTROL DISTRITAL'!D9</f>
        <v>Efectividad de la entrevista =</v>
      </c>
      <c r="E10" s="166" t="str">
        <f>'PANEL DE CONTROL DISTRITAL'!E9</f>
        <v>(Número de trámites aplicados / (Número de fichas requisitadas - Notificaciones de improcedencia de trámite)) x 100</v>
      </c>
      <c r="F10" s="171" t="str">
        <f>'PANEL DE CONTROL DISTRITAL'!F9</f>
        <v>Semanal (remesa)</v>
      </c>
      <c r="G10" s="172">
        <f>'PANEL DE CONTROL DISTRITAL'!G9</f>
        <v>0.9</v>
      </c>
      <c r="H10" s="25" t="str">
        <f>'PANEL DE CONTROL DISTRITAL'!H9</f>
        <v>Número de trámites aplicados</v>
      </c>
      <c r="I10" s="23">
        <v>87</v>
      </c>
      <c r="J10" s="23">
        <v>500</v>
      </c>
      <c r="K10" s="23">
        <v>450</v>
      </c>
      <c r="L10" s="23">
        <v>499</v>
      </c>
      <c r="M10" s="23">
        <v>520</v>
      </c>
      <c r="N10" s="23">
        <v>494</v>
      </c>
      <c r="O10" s="23">
        <v>499</v>
      </c>
      <c r="P10" s="23">
        <v>521</v>
      </c>
      <c r="Q10" s="23">
        <v>519</v>
      </c>
      <c r="R10" s="23">
        <v>359</v>
      </c>
      <c r="S10" s="23">
        <v>608</v>
      </c>
      <c r="T10" s="23">
        <v>598</v>
      </c>
      <c r="U10" s="23">
        <v>555</v>
      </c>
      <c r="V10" s="23">
        <v>732</v>
      </c>
      <c r="W10" s="23">
        <v>789</v>
      </c>
      <c r="X10" s="23">
        <v>677</v>
      </c>
      <c r="Y10" s="23">
        <v>747</v>
      </c>
      <c r="Z10" s="23">
        <v>619</v>
      </c>
      <c r="AA10" s="64">
        <v>822</v>
      </c>
      <c r="AB10" s="75">
        <v>1127</v>
      </c>
      <c r="AC10" s="75">
        <v>1237</v>
      </c>
      <c r="AD10" s="64">
        <v>420</v>
      </c>
      <c r="AE10" s="185">
        <f>IFERROR(SUM(I10:AB10)/SUM(I11:AB11),0)</f>
        <v>0.97928153717627398</v>
      </c>
    </row>
    <row r="11" spans="1:43" s="2" customFormat="1" ht="50.1" customHeight="1" thickTop="1" thickBot="1">
      <c r="A11" s="167"/>
      <c r="B11" s="169"/>
      <c r="C11" s="166"/>
      <c r="D11" s="170"/>
      <c r="E11" s="166"/>
      <c r="F11" s="171"/>
      <c r="G11" s="172"/>
      <c r="H11" s="25" t="str">
        <f>'PANEL DE CONTROL DISTRITAL'!H10</f>
        <v>Número de fichas requisitadas - Notificaciones de improcedencia de trámite</v>
      </c>
      <c r="I11" s="43">
        <v>93</v>
      </c>
      <c r="J11" s="43">
        <v>513</v>
      </c>
      <c r="K11" s="43">
        <v>461</v>
      </c>
      <c r="L11" s="43">
        <v>520</v>
      </c>
      <c r="M11" s="43">
        <v>541</v>
      </c>
      <c r="N11" s="43">
        <v>506</v>
      </c>
      <c r="O11" s="43">
        <v>518</v>
      </c>
      <c r="P11" s="43">
        <v>535</v>
      </c>
      <c r="Q11" s="43">
        <v>536</v>
      </c>
      <c r="R11" s="43">
        <v>366</v>
      </c>
      <c r="S11" s="43">
        <v>633</v>
      </c>
      <c r="T11" s="43">
        <v>619</v>
      </c>
      <c r="U11" s="43">
        <v>564</v>
      </c>
      <c r="V11" s="43">
        <v>745</v>
      </c>
      <c r="W11" s="43">
        <v>797</v>
      </c>
      <c r="X11" s="43">
        <v>682</v>
      </c>
      <c r="Y11" s="43">
        <v>760</v>
      </c>
      <c r="Z11" s="43">
        <v>626</v>
      </c>
      <c r="AA11" s="68">
        <v>828</v>
      </c>
      <c r="AB11" s="98">
        <v>1127</v>
      </c>
      <c r="AC11" s="98">
        <v>1243</v>
      </c>
      <c r="AD11" s="68">
        <v>422</v>
      </c>
      <c r="AE11" s="186"/>
    </row>
    <row r="12" spans="1:43" s="45" customFormat="1" ht="8.1" customHeight="1" thickTop="1" thickBot="1">
      <c r="A12" s="167"/>
      <c r="B12" s="167"/>
      <c r="C12" s="167"/>
      <c r="D12" s="167"/>
      <c r="E12" s="167"/>
      <c r="F12" s="167"/>
      <c r="G12" s="167"/>
      <c r="H12" s="167"/>
      <c r="I12" s="167"/>
      <c r="J12" s="167"/>
      <c r="K12" s="167"/>
      <c r="L12" s="167"/>
      <c r="M12" s="167"/>
      <c r="N12" s="167"/>
      <c r="O12" s="167"/>
      <c r="P12" s="167"/>
      <c r="Q12" s="167"/>
      <c r="R12" s="167"/>
      <c r="S12" s="167"/>
      <c r="T12" s="167"/>
      <c r="U12" s="167"/>
      <c r="V12" s="167"/>
      <c r="W12" s="167"/>
      <c r="X12" s="167"/>
      <c r="Y12" s="167"/>
      <c r="Z12" s="167"/>
      <c r="AA12" s="167"/>
      <c r="AB12" s="167"/>
      <c r="AC12" s="167"/>
      <c r="AD12" s="167"/>
      <c r="AE12" s="167"/>
      <c r="AF12" s="44"/>
      <c r="AG12" s="44"/>
      <c r="AH12" s="44"/>
      <c r="AI12" s="44"/>
      <c r="AJ12" s="44"/>
      <c r="AK12" s="44"/>
      <c r="AL12" s="44"/>
      <c r="AM12" s="44"/>
      <c r="AN12" s="44"/>
      <c r="AO12" s="44"/>
      <c r="AP12" s="44"/>
      <c r="AQ12" s="44"/>
    </row>
    <row r="13" spans="1:43" s="3" customFormat="1" ht="50.1" customHeight="1" thickTop="1" thickBot="1">
      <c r="A13" s="167">
        <f>'PANEL DE CONTROL DISTRITAL'!A12</f>
        <v>2</v>
      </c>
      <c r="B13" s="169" t="str">
        <f>'PANEL DE CONTROL DISTRITAL'!B12</f>
        <v>TRÁMITE</v>
      </c>
      <c r="C13" s="166" t="str">
        <f>'PANEL DE CONTROL DISTRITAL'!C12</f>
        <v>Operador de Equipo Tecnológico</v>
      </c>
      <c r="D13" s="170" t="str">
        <f>'PANEL DE CONTROL DISTRITAL'!D12</f>
        <v>Trámites exitosos efectivos=</v>
      </c>
      <c r="E13" s="166" t="str">
        <f>'PANEL DE CONTROL DISTRITAL'!E12</f>
        <v>(Número de trámites exitosos / Número de trámites aplicados) x 100</v>
      </c>
      <c r="F13" s="171" t="str">
        <f>'PANEL DE CONTROL DISTRITAL'!F12</f>
        <v>Semanal (remesa)</v>
      </c>
      <c r="G13" s="172">
        <f>'PANEL DE CONTROL DISTRITAL'!G12</f>
        <v>0.9</v>
      </c>
      <c r="H13" s="25" t="str">
        <f>'PANEL DE CONTROL DISTRITAL'!H12</f>
        <v>Número de trámites exitosos</v>
      </c>
      <c r="I13" s="23">
        <v>87</v>
      </c>
      <c r="J13" s="23">
        <v>499</v>
      </c>
      <c r="K13" s="23">
        <v>450</v>
      </c>
      <c r="L13" s="23">
        <v>491</v>
      </c>
      <c r="M13" s="23">
        <v>518</v>
      </c>
      <c r="N13" s="23">
        <v>492</v>
      </c>
      <c r="O13" s="23">
        <v>497</v>
      </c>
      <c r="P13" s="23">
        <v>517</v>
      </c>
      <c r="Q13" s="23">
        <v>517</v>
      </c>
      <c r="R13" s="23">
        <v>358</v>
      </c>
      <c r="S13" s="23">
        <v>608</v>
      </c>
      <c r="T13" s="23">
        <v>596</v>
      </c>
      <c r="U13" s="23">
        <v>555</v>
      </c>
      <c r="V13" s="23">
        <v>731</v>
      </c>
      <c r="W13" s="23">
        <v>787</v>
      </c>
      <c r="X13" s="23">
        <v>676</v>
      </c>
      <c r="Y13" s="23">
        <v>745</v>
      </c>
      <c r="Z13" s="23">
        <v>618</v>
      </c>
      <c r="AA13" s="64">
        <v>821</v>
      </c>
      <c r="AB13" s="75">
        <v>1123</v>
      </c>
      <c r="AC13" s="75">
        <v>1232</v>
      </c>
      <c r="AD13" s="64">
        <v>419</v>
      </c>
      <c r="AE13" s="185">
        <f>IFERROR(SUM(I13:AD13)/SUM(I14:AD14),0)</f>
        <v>0.99671175547417978</v>
      </c>
    </row>
    <row r="14" spans="1:43" s="3" customFormat="1" ht="50.1" customHeight="1" thickTop="1" thickBot="1">
      <c r="A14" s="167"/>
      <c r="B14" s="169"/>
      <c r="C14" s="166"/>
      <c r="D14" s="170"/>
      <c r="E14" s="166"/>
      <c r="F14" s="171"/>
      <c r="G14" s="172"/>
      <c r="H14" s="25" t="str">
        <f>'PANEL DE CONTROL DISTRITAL'!H13</f>
        <v>Número de trámites aplicados</v>
      </c>
      <c r="I14" s="43">
        <v>87</v>
      </c>
      <c r="J14" s="43">
        <v>500</v>
      </c>
      <c r="K14" s="43">
        <v>450</v>
      </c>
      <c r="L14" s="43">
        <v>499</v>
      </c>
      <c r="M14" s="43">
        <v>520</v>
      </c>
      <c r="N14" s="43">
        <v>494</v>
      </c>
      <c r="O14" s="43">
        <v>499</v>
      </c>
      <c r="P14" s="43">
        <v>521</v>
      </c>
      <c r="Q14" s="43">
        <v>521</v>
      </c>
      <c r="R14" s="43">
        <v>359</v>
      </c>
      <c r="S14" s="43">
        <v>608</v>
      </c>
      <c r="T14" s="43">
        <v>598</v>
      </c>
      <c r="U14" s="43">
        <v>555</v>
      </c>
      <c r="V14" s="43">
        <v>732</v>
      </c>
      <c r="W14" s="43">
        <v>789</v>
      </c>
      <c r="X14" s="43">
        <v>677</v>
      </c>
      <c r="Y14" s="43">
        <v>747</v>
      </c>
      <c r="Z14" s="43">
        <v>619</v>
      </c>
      <c r="AA14" s="68">
        <v>822</v>
      </c>
      <c r="AB14" s="98">
        <v>1127</v>
      </c>
      <c r="AC14" s="98">
        <v>1237</v>
      </c>
      <c r="AD14" s="68">
        <v>420</v>
      </c>
      <c r="AE14" s="186"/>
    </row>
    <row r="15" spans="1:43" s="45" customFormat="1" ht="8.1" customHeight="1" thickTop="1" thickBot="1">
      <c r="A15" s="167"/>
      <c r="B15" s="167"/>
      <c r="C15" s="167"/>
      <c r="D15" s="167"/>
      <c r="E15" s="167"/>
      <c r="F15" s="167"/>
      <c r="G15" s="167"/>
      <c r="H15" s="167"/>
      <c r="I15" s="167"/>
      <c r="J15" s="167"/>
      <c r="K15" s="167"/>
      <c r="L15" s="167"/>
      <c r="M15" s="167"/>
      <c r="N15" s="167"/>
      <c r="O15" s="167"/>
      <c r="P15" s="167"/>
      <c r="Q15" s="167"/>
      <c r="R15" s="167"/>
      <c r="S15" s="167"/>
      <c r="T15" s="167"/>
      <c r="U15" s="167"/>
      <c r="V15" s="167"/>
      <c r="W15" s="167"/>
      <c r="X15" s="167"/>
      <c r="Y15" s="167"/>
      <c r="Z15" s="167"/>
      <c r="AA15" s="167"/>
      <c r="AB15" s="167"/>
      <c r="AC15" s="167"/>
      <c r="AD15" s="167"/>
      <c r="AE15" s="167"/>
      <c r="AF15" s="44"/>
      <c r="AG15" s="44"/>
      <c r="AH15" s="44"/>
      <c r="AI15" s="44"/>
      <c r="AJ15" s="44"/>
      <c r="AK15" s="44"/>
      <c r="AL15" s="44"/>
      <c r="AM15" s="44"/>
      <c r="AN15" s="44"/>
      <c r="AO15" s="44"/>
      <c r="AP15" s="44"/>
      <c r="AQ15" s="44"/>
    </row>
    <row r="16" spans="1:43" s="3" customFormat="1" ht="50.1" customHeight="1" thickTop="1" thickBot="1">
      <c r="A16" s="167">
        <f>'PANEL DE CONTROL DISTRITAL'!A15</f>
        <v>3</v>
      </c>
      <c r="B16" s="169" t="str">
        <f>'PANEL DE CONTROL DISTRITAL'!B15</f>
        <v>TRANSFERENCIA</v>
      </c>
      <c r="C16" s="166" t="str">
        <f>'PANEL DE CONTROL DISTRITAL'!C15</f>
        <v>Responsable de Módulo</v>
      </c>
      <c r="D16" s="170" t="str">
        <f>'PANEL DE CONTROL DISTRITAL'!D15</f>
        <v xml:space="preserve">Transacciones exitosas = </v>
      </c>
      <c r="E16" s="166" t="str">
        <f>'PANEL DE CONTROL DISTRITAL'!E15</f>
        <v>(Número de Archivos de Transacción aceptados /Total de Archivos de Transacción procesados) x100</v>
      </c>
      <c r="F16" s="171" t="str">
        <f>'PANEL DE CONTROL DISTRITAL'!F15</f>
        <v>Semanal (remesa)</v>
      </c>
      <c r="G16" s="172">
        <f>'PANEL DE CONTROL DISTRITAL'!G15</f>
        <v>0.9</v>
      </c>
      <c r="H16" s="25" t="str">
        <f>'PANEL DE CONTROL DISTRITAL'!H15</f>
        <v>Número de Archivos de Transacción aceptados</v>
      </c>
      <c r="I16" s="23">
        <v>87</v>
      </c>
      <c r="J16" s="23">
        <v>500</v>
      </c>
      <c r="K16" s="23">
        <v>450</v>
      </c>
      <c r="L16" s="23">
        <v>499</v>
      </c>
      <c r="M16" s="23">
        <v>520</v>
      </c>
      <c r="N16" s="23">
        <v>494</v>
      </c>
      <c r="O16" s="23">
        <v>499</v>
      </c>
      <c r="P16" s="23">
        <v>521</v>
      </c>
      <c r="Q16" s="23">
        <v>519</v>
      </c>
      <c r="R16" s="23">
        <v>359</v>
      </c>
      <c r="S16" s="23">
        <v>608</v>
      </c>
      <c r="T16" s="23">
        <v>598</v>
      </c>
      <c r="U16" s="23">
        <v>555</v>
      </c>
      <c r="V16" s="23">
        <v>732</v>
      </c>
      <c r="W16" s="23">
        <v>789</v>
      </c>
      <c r="X16" s="23">
        <v>677</v>
      </c>
      <c r="Y16" s="23">
        <v>747</v>
      </c>
      <c r="Z16" s="23">
        <v>619</v>
      </c>
      <c r="AA16" s="64">
        <v>822</v>
      </c>
      <c r="AB16" s="75">
        <v>1127</v>
      </c>
      <c r="AC16" s="75">
        <v>1237</v>
      </c>
      <c r="AD16" s="64">
        <v>420</v>
      </c>
      <c r="AE16" s="185">
        <f>IFERROR(SUM(I16:AD16)/SUM(I17:AD17),0)</f>
        <v>1</v>
      </c>
    </row>
    <row r="17" spans="1:43" s="3" customFormat="1" ht="50.1" customHeight="1" thickTop="1" thickBot="1">
      <c r="A17" s="167"/>
      <c r="B17" s="169"/>
      <c r="C17" s="166"/>
      <c r="D17" s="170"/>
      <c r="E17" s="166"/>
      <c r="F17" s="171"/>
      <c r="G17" s="172"/>
      <c r="H17" s="25" t="str">
        <f>'PANEL DE CONTROL DISTRITAL'!H16</f>
        <v>Total de Archivos de Transacción procesados</v>
      </c>
      <c r="I17" s="43">
        <v>87</v>
      </c>
      <c r="J17" s="43">
        <v>500</v>
      </c>
      <c r="K17" s="43">
        <v>450</v>
      </c>
      <c r="L17" s="43">
        <v>499</v>
      </c>
      <c r="M17" s="43">
        <v>520</v>
      </c>
      <c r="N17" s="43">
        <v>494</v>
      </c>
      <c r="O17" s="43">
        <v>499</v>
      </c>
      <c r="P17" s="43">
        <v>521</v>
      </c>
      <c r="Q17" s="43">
        <v>519</v>
      </c>
      <c r="R17" s="43">
        <v>359</v>
      </c>
      <c r="S17" s="43">
        <v>608</v>
      </c>
      <c r="T17" s="43">
        <v>598</v>
      </c>
      <c r="U17" s="43">
        <v>555</v>
      </c>
      <c r="V17" s="43">
        <v>732</v>
      </c>
      <c r="W17" s="43">
        <v>789</v>
      </c>
      <c r="X17" s="43">
        <v>677</v>
      </c>
      <c r="Y17" s="43">
        <v>747</v>
      </c>
      <c r="Z17" s="43">
        <v>619</v>
      </c>
      <c r="AA17" s="68">
        <v>822</v>
      </c>
      <c r="AB17" s="98">
        <v>1127</v>
      </c>
      <c r="AC17" s="98">
        <v>1237</v>
      </c>
      <c r="AD17" s="68">
        <v>420</v>
      </c>
      <c r="AE17" s="186"/>
    </row>
    <row r="18" spans="1:43" s="45" customFormat="1" ht="8.1" customHeight="1" thickTop="1" thickBot="1">
      <c r="A18" s="167"/>
      <c r="B18" s="167"/>
      <c r="C18" s="167"/>
      <c r="D18" s="167"/>
      <c r="E18" s="167"/>
      <c r="F18" s="167"/>
      <c r="G18" s="167"/>
      <c r="H18" s="167"/>
      <c r="I18" s="167"/>
      <c r="J18" s="167"/>
      <c r="K18" s="167"/>
      <c r="L18" s="167"/>
      <c r="M18" s="167"/>
      <c r="N18" s="167"/>
      <c r="O18" s="167"/>
      <c r="P18" s="167"/>
      <c r="Q18" s="167"/>
      <c r="R18" s="167"/>
      <c r="S18" s="167"/>
      <c r="T18" s="167"/>
      <c r="U18" s="167"/>
      <c r="V18" s="167"/>
      <c r="W18" s="167"/>
      <c r="X18" s="167"/>
      <c r="Y18" s="167"/>
      <c r="Z18" s="167"/>
      <c r="AA18" s="167"/>
      <c r="AB18" s="167"/>
      <c r="AC18" s="167"/>
      <c r="AD18" s="167"/>
      <c r="AE18" s="167"/>
      <c r="AF18" s="44"/>
      <c r="AG18" s="44"/>
      <c r="AH18" s="44"/>
      <c r="AI18" s="44"/>
      <c r="AJ18" s="44"/>
      <c r="AK18" s="44"/>
      <c r="AL18" s="44"/>
      <c r="AM18" s="44"/>
      <c r="AN18" s="44"/>
      <c r="AO18" s="44"/>
      <c r="AP18" s="44"/>
      <c r="AQ18" s="44"/>
    </row>
    <row r="19" spans="1:43" s="3" customFormat="1" ht="50.1" customHeight="1" thickTop="1" thickBot="1">
      <c r="A19" s="167">
        <f>'PANEL DE CONTROL DISTRITAL'!A18</f>
        <v>4</v>
      </c>
      <c r="B19" s="169" t="str">
        <f>'PANEL DE CONTROL DISTRITAL'!B18</f>
        <v>CONCILIACIÓN</v>
      </c>
      <c r="C19" s="166" t="str">
        <f>'PANEL DE CONTROL DISTRITAL'!C18</f>
        <v>Responsable de Módulo</v>
      </c>
      <c r="D19" s="170" t="str">
        <f>'PANEL DE CONTROL DISTRITAL'!D18</f>
        <v xml:space="preserve">Credenciales disponibles para entrega = </v>
      </c>
      <c r="E19" s="166" t="str">
        <f>'PANEL DE CONTROL DISTRITAL'!E18</f>
        <v>((Credenciales recibidas - Credenciales inconsistentes) / Credenciales recibidas) x 100</v>
      </c>
      <c r="F19" s="171" t="str">
        <f>'PANEL DE CONTROL DISTRITAL'!F18</f>
        <v>Semanal (remesa)</v>
      </c>
      <c r="G19" s="172">
        <f>'PANEL DE CONTROL DISTRITAL'!G18</f>
        <v>0.9</v>
      </c>
      <c r="H19" s="25" t="str">
        <f>'PANEL DE CONTROL DISTRITAL'!H18</f>
        <v xml:space="preserve">Credenciales Recibidas - Credenciales inconsistentes </v>
      </c>
      <c r="I19" s="23">
        <v>81</v>
      </c>
      <c r="J19" s="23">
        <v>491</v>
      </c>
      <c r="K19" s="23">
        <v>491</v>
      </c>
      <c r="L19" s="23">
        <v>456</v>
      </c>
      <c r="M19" s="23">
        <v>518</v>
      </c>
      <c r="N19" s="23">
        <v>493</v>
      </c>
      <c r="O19" s="23">
        <v>501</v>
      </c>
      <c r="P19" s="23">
        <v>523</v>
      </c>
      <c r="Q19" s="23">
        <v>494</v>
      </c>
      <c r="R19" s="23">
        <v>393</v>
      </c>
      <c r="S19" s="23">
        <v>503</v>
      </c>
      <c r="T19" s="23">
        <v>593</v>
      </c>
      <c r="U19" s="23">
        <v>484</v>
      </c>
      <c r="V19" s="23">
        <v>739</v>
      </c>
      <c r="W19" s="23">
        <v>777</v>
      </c>
      <c r="X19" s="23">
        <v>677</v>
      </c>
      <c r="Y19" s="23">
        <v>627</v>
      </c>
      <c r="Z19" s="23">
        <v>362</v>
      </c>
      <c r="AA19" s="64">
        <v>508</v>
      </c>
      <c r="AB19" s="75">
        <v>1246</v>
      </c>
      <c r="AC19" s="64">
        <v>964</v>
      </c>
      <c r="AD19" s="64">
        <v>110</v>
      </c>
      <c r="AE19" s="185">
        <f>IFERROR(SUM(I19:AB19)/SUM(I20:AB20),0)</f>
        <v>0.99772354762338367</v>
      </c>
    </row>
    <row r="20" spans="1:43" s="3" customFormat="1" ht="50.1" customHeight="1" thickTop="1" thickBot="1">
      <c r="A20" s="167"/>
      <c r="B20" s="169"/>
      <c r="C20" s="166"/>
      <c r="D20" s="170"/>
      <c r="E20" s="166"/>
      <c r="F20" s="171"/>
      <c r="G20" s="172"/>
      <c r="H20" s="25" t="str">
        <f>'PANEL DE CONTROL DISTRITAL'!H19</f>
        <v>Credenciales recibidas</v>
      </c>
      <c r="I20" s="43">
        <v>81</v>
      </c>
      <c r="J20" s="43">
        <v>491</v>
      </c>
      <c r="K20" s="43">
        <v>491</v>
      </c>
      <c r="L20" s="43">
        <v>456</v>
      </c>
      <c r="M20" s="43">
        <v>518</v>
      </c>
      <c r="N20" s="43">
        <v>493</v>
      </c>
      <c r="O20" s="43">
        <v>501</v>
      </c>
      <c r="P20" s="43">
        <v>523</v>
      </c>
      <c r="Q20" s="43">
        <v>494</v>
      </c>
      <c r="R20" s="43">
        <v>393</v>
      </c>
      <c r="S20" s="43">
        <v>503</v>
      </c>
      <c r="T20" s="43">
        <v>593</v>
      </c>
      <c r="U20" s="43">
        <v>484</v>
      </c>
      <c r="V20" s="43">
        <v>739</v>
      </c>
      <c r="W20" s="43">
        <v>777</v>
      </c>
      <c r="X20" s="43">
        <v>702</v>
      </c>
      <c r="Y20" s="43">
        <v>627</v>
      </c>
      <c r="Z20" s="43">
        <v>362</v>
      </c>
      <c r="AA20" s="68">
        <v>508</v>
      </c>
      <c r="AB20" s="98">
        <v>1246</v>
      </c>
      <c r="AC20" s="68">
        <v>964</v>
      </c>
      <c r="AD20" s="68">
        <v>110</v>
      </c>
      <c r="AE20" s="186"/>
    </row>
    <row r="21" spans="1:43" s="45" customFormat="1" ht="8.1" customHeight="1" thickTop="1" thickBot="1">
      <c r="A21" s="46"/>
      <c r="B21" s="47"/>
      <c r="C21" s="48"/>
      <c r="D21" s="49"/>
      <c r="E21" s="48"/>
      <c r="F21" s="50"/>
      <c r="G21" s="51"/>
      <c r="H21" s="52"/>
      <c r="I21" s="53"/>
      <c r="J21" s="53"/>
      <c r="K21" s="53"/>
      <c r="L21" s="53"/>
      <c r="M21" s="53"/>
      <c r="N21" s="53"/>
      <c r="O21" s="53"/>
      <c r="P21" s="53"/>
      <c r="Q21" s="53"/>
      <c r="R21" s="53"/>
      <c r="S21" s="53"/>
      <c r="T21" s="53"/>
      <c r="U21" s="53"/>
      <c r="V21" s="53"/>
      <c r="W21" s="53"/>
      <c r="X21" s="53"/>
      <c r="Y21" s="53"/>
      <c r="Z21" s="53"/>
      <c r="AA21" s="53"/>
      <c r="AB21" s="53"/>
      <c r="AC21" s="53"/>
      <c r="AD21" s="53"/>
      <c r="AE21" s="54"/>
      <c r="AF21" s="44"/>
      <c r="AG21" s="44"/>
      <c r="AH21" s="44"/>
      <c r="AI21" s="44"/>
      <c r="AJ21" s="44"/>
      <c r="AK21" s="44"/>
      <c r="AL21" s="44"/>
      <c r="AM21" s="44"/>
      <c r="AN21" s="44"/>
      <c r="AO21" s="44"/>
      <c r="AP21" s="44"/>
      <c r="AQ21" s="44"/>
    </row>
    <row r="22" spans="1:43" s="3" customFormat="1" ht="50.1" customHeight="1" thickTop="1" thickBot="1">
      <c r="A22" s="167">
        <f>'PANEL DE CONTROL DISTRITAL'!A21</f>
        <v>5</v>
      </c>
      <c r="B22" s="169" t="str">
        <f>'PANEL DE CONTROL DISTRITAL'!B21</f>
        <v>CONCILIACIÓN</v>
      </c>
      <c r="C22" s="166" t="str">
        <f>'PANEL DE CONTROL DISTRITAL'!C21</f>
        <v>Responsable de Módulo</v>
      </c>
      <c r="D22" s="170" t="str">
        <f>'PANEL DE CONTROL DISTRITAL'!D21</f>
        <v xml:space="preserve">Credenciales disponibles para entrega = </v>
      </c>
      <c r="E22" s="166" t="str">
        <f>'PANEL DE CONTROL DISTRITAL'!E21</f>
        <v>(Credenciales en resguardo / Credenciales totales en SIIRFE disponibles para entrega) x 100</v>
      </c>
      <c r="F22" s="171" t="str">
        <f>'PANEL DE CONTROL DISTRITAL'!F21</f>
        <v>Semanal (remesa)</v>
      </c>
      <c r="G22" s="172">
        <f>'PANEL DE CONTROL DISTRITAL'!G21</f>
        <v>1</v>
      </c>
      <c r="H22" s="25" t="str">
        <f>'PANEL DE CONTROL DISTRITAL'!H21</f>
        <v>Credenciales en resguardo</v>
      </c>
      <c r="I22" s="23">
        <v>1180</v>
      </c>
      <c r="J22" s="23">
        <v>1147</v>
      </c>
      <c r="K22" s="23">
        <v>1124</v>
      </c>
      <c r="L22" s="23">
        <v>1074</v>
      </c>
      <c r="M22" s="23">
        <v>1141</v>
      </c>
      <c r="N22" s="23">
        <v>1140</v>
      </c>
      <c r="O22" s="23">
        <v>1128</v>
      </c>
      <c r="P22" s="23">
        <v>1124</v>
      </c>
      <c r="Q22" s="23">
        <v>1137</v>
      </c>
      <c r="R22" s="23">
        <v>1186</v>
      </c>
      <c r="S22" s="23">
        <v>1013</v>
      </c>
      <c r="T22" s="23">
        <v>1126</v>
      </c>
      <c r="U22" s="23">
        <v>1073</v>
      </c>
      <c r="V22" s="23">
        <v>1294</v>
      </c>
      <c r="W22" s="23">
        <v>1364</v>
      </c>
      <c r="X22" s="23">
        <v>1308</v>
      </c>
      <c r="Y22" s="23">
        <v>1172</v>
      </c>
      <c r="Z22" s="23">
        <v>942</v>
      </c>
      <c r="AA22" s="64">
        <v>807</v>
      </c>
      <c r="AB22" s="75">
        <v>1262</v>
      </c>
      <c r="AC22" s="75">
        <v>1265</v>
      </c>
      <c r="AD22" s="75">
        <v>1375</v>
      </c>
      <c r="AE22" s="185">
        <f>IFERROR(SUM(I22:AD22)/SUM(I23:AD23),0)</f>
        <v>1</v>
      </c>
    </row>
    <row r="23" spans="1:43" s="3" customFormat="1" ht="50.1" customHeight="1" thickTop="1" thickBot="1">
      <c r="A23" s="167"/>
      <c r="B23" s="169"/>
      <c r="C23" s="166"/>
      <c r="D23" s="170"/>
      <c r="E23" s="166"/>
      <c r="F23" s="171"/>
      <c r="G23" s="172"/>
      <c r="H23" s="25" t="str">
        <f>'PANEL DE CONTROL DISTRITAL'!H22</f>
        <v>Credenciales totales en SIIRFE disponibles para entrega</v>
      </c>
      <c r="I23" s="43">
        <v>1180</v>
      </c>
      <c r="J23" s="43">
        <v>1147</v>
      </c>
      <c r="K23" s="43">
        <v>1124</v>
      </c>
      <c r="L23" s="43">
        <v>1074</v>
      </c>
      <c r="M23" s="43">
        <v>1141</v>
      </c>
      <c r="N23" s="43">
        <v>1140</v>
      </c>
      <c r="O23" s="43">
        <v>1128</v>
      </c>
      <c r="P23" s="43">
        <v>1124</v>
      </c>
      <c r="Q23" s="43">
        <v>1137</v>
      </c>
      <c r="R23" s="43">
        <v>1186</v>
      </c>
      <c r="S23" s="43">
        <v>1013</v>
      </c>
      <c r="T23" s="43">
        <v>1126</v>
      </c>
      <c r="U23" s="43">
        <v>1073</v>
      </c>
      <c r="V23" s="43">
        <v>1294</v>
      </c>
      <c r="W23" s="43">
        <v>1364</v>
      </c>
      <c r="X23" s="43">
        <v>1308</v>
      </c>
      <c r="Y23" s="43">
        <v>1172</v>
      </c>
      <c r="Z23" s="43">
        <v>942</v>
      </c>
      <c r="AA23" s="68">
        <v>807</v>
      </c>
      <c r="AB23" s="98">
        <v>1262</v>
      </c>
      <c r="AC23" s="98">
        <v>1265</v>
      </c>
      <c r="AD23" s="98">
        <v>1375</v>
      </c>
      <c r="AE23" s="186"/>
    </row>
    <row r="24" spans="1:43" s="4" customFormat="1" ht="7.5" customHeight="1" thickTop="1" thickBot="1">
      <c r="A24" s="167"/>
      <c r="B24" s="167"/>
      <c r="C24" s="167"/>
      <c r="D24" s="167"/>
      <c r="E24" s="167"/>
      <c r="F24" s="167"/>
      <c r="G24" s="167"/>
      <c r="H24" s="167"/>
      <c r="I24" s="167"/>
      <c r="J24" s="167"/>
      <c r="K24" s="167"/>
      <c r="L24" s="167"/>
      <c r="M24" s="167"/>
      <c r="N24" s="167"/>
      <c r="O24" s="167"/>
      <c r="P24" s="167"/>
      <c r="Q24" s="167"/>
      <c r="R24" s="167"/>
      <c r="S24" s="167"/>
      <c r="T24" s="167"/>
      <c r="U24" s="167"/>
      <c r="V24" s="167"/>
      <c r="W24" s="167"/>
      <c r="X24" s="167"/>
      <c r="Y24" s="167"/>
      <c r="Z24" s="167"/>
      <c r="AA24" s="167"/>
      <c r="AB24" s="167"/>
      <c r="AC24" s="167"/>
      <c r="AD24" s="167"/>
      <c r="AE24" s="167"/>
    </row>
    <row r="25" spans="1:43" ht="50.1" customHeight="1" thickTop="1" thickBot="1">
      <c r="A25" s="167">
        <f>'PANEL DE CONTROL DISTRITAL'!A24</f>
        <v>6</v>
      </c>
      <c r="B25" s="169" t="str">
        <f>'PANEL DE CONTROL DISTRITAL'!B24</f>
        <v>ENTREGA</v>
      </c>
      <c r="C25" s="166" t="str">
        <f>'PANEL DE CONTROL DISTRITAL'!C24</f>
        <v>Operador de Equipo Tecnológico</v>
      </c>
      <c r="D25" s="170" t="str">
        <f>'PANEL DE CONTROL DISTRITAL'!D24</f>
        <v xml:space="preserve">Efectividad de entrega de CPV en MAC = </v>
      </c>
      <c r="E25" s="166" t="str">
        <f>'PANEL DE CONTROL DISTRITAL'!E24</f>
        <v>(Total de credenciales entregadas / Total de credenciales solicitadas) x 100</v>
      </c>
      <c r="F25" s="171" t="str">
        <f>'PANEL DE CONTROL DISTRITAL'!F24</f>
        <v>Semanal (remesa)</v>
      </c>
      <c r="G25" s="172">
        <f>'PANEL DE CONTROL DISTRITAL'!G24</f>
        <v>0.9</v>
      </c>
      <c r="H25" s="25" t="str">
        <f>'PANEL DE CONTROL DISTRITAL'!H24</f>
        <v xml:space="preserve">Total de credenciales entregadas </v>
      </c>
      <c r="I25" s="23">
        <v>104</v>
      </c>
      <c r="J25" s="23">
        <v>513</v>
      </c>
      <c r="K25" s="23">
        <v>501</v>
      </c>
      <c r="L25" s="23">
        <v>506</v>
      </c>
      <c r="M25" s="23">
        <v>451</v>
      </c>
      <c r="N25" s="23">
        <v>492</v>
      </c>
      <c r="O25" s="23">
        <v>513</v>
      </c>
      <c r="P25" s="23">
        <v>527</v>
      </c>
      <c r="Q25" s="23">
        <v>481</v>
      </c>
      <c r="R25" s="23">
        <v>344</v>
      </c>
      <c r="S25" s="23">
        <v>675</v>
      </c>
      <c r="T25" s="23">
        <v>480</v>
      </c>
      <c r="U25" s="23">
        <v>537</v>
      </c>
      <c r="V25" s="23">
        <v>518</v>
      </c>
      <c r="W25" s="23">
        <v>707</v>
      </c>
      <c r="X25" s="23">
        <v>754</v>
      </c>
      <c r="Y25" s="23">
        <v>763</v>
      </c>
      <c r="Z25" s="23">
        <v>592</v>
      </c>
      <c r="AA25" s="64">
        <v>643</v>
      </c>
      <c r="AB25" s="64">
        <v>791</v>
      </c>
      <c r="AC25" s="64">
        <v>958</v>
      </c>
      <c r="AD25" s="64">
        <v>0</v>
      </c>
      <c r="AE25" s="185">
        <f>IFERROR(SUM(I25:AD25)/SUM(I26:AD26),0)</f>
        <v>0.99865160964099109</v>
      </c>
    </row>
    <row r="26" spans="1:43" ht="50.1" customHeight="1" thickTop="1" thickBot="1">
      <c r="A26" s="167"/>
      <c r="B26" s="169"/>
      <c r="C26" s="166"/>
      <c r="D26" s="170"/>
      <c r="E26" s="166"/>
      <c r="F26" s="171"/>
      <c r="G26" s="172"/>
      <c r="H26" s="25" t="str">
        <f>'PANEL DE CONTROL DISTRITAL'!H25</f>
        <v xml:space="preserve"> Total de credenciales solicitadas</v>
      </c>
      <c r="I26" s="43">
        <v>104</v>
      </c>
      <c r="J26" s="43">
        <v>513</v>
      </c>
      <c r="K26" s="43">
        <v>503</v>
      </c>
      <c r="L26" s="43">
        <v>506</v>
      </c>
      <c r="M26" s="43">
        <v>452</v>
      </c>
      <c r="N26" s="43">
        <v>493</v>
      </c>
      <c r="O26" s="43">
        <v>515</v>
      </c>
      <c r="P26" s="43">
        <v>530</v>
      </c>
      <c r="Q26" s="43">
        <v>481</v>
      </c>
      <c r="R26" s="43">
        <v>345</v>
      </c>
      <c r="S26" s="43">
        <v>676</v>
      </c>
      <c r="T26" s="43">
        <v>480</v>
      </c>
      <c r="U26" s="43">
        <v>539</v>
      </c>
      <c r="V26" s="43">
        <v>519</v>
      </c>
      <c r="W26" s="43">
        <v>707</v>
      </c>
      <c r="X26" s="43">
        <v>754</v>
      </c>
      <c r="Y26" s="43">
        <v>764</v>
      </c>
      <c r="Z26" s="43">
        <v>592</v>
      </c>
      <c r="AA26" s="68">
        <v>644</v>
      </c>
      <c r="AB26" s="68">
        <v>791</v>
      </c>
      <c r="AC26" s="68">
        <v>958</v>
      </c>
      <c r="AD26" s="68">
        <v>0</v>
      </c>
      <c r="AE26" s="186"/>
    </row>
    <row r="27" spans="1:43" ht="15.75" customHeight="1" thickTop="1">
      <c r="B27" s="1" t="s">
        <v>116</v>
      </c>
      <c r="H27" s="55"/>
      <c r="I27" s="56"/>
      <c r="J27" s="56"/>
      <c r="K27" s="56"/>
      <c r="L27" s="56"/>
      <c r="M27" s="56"/>
      <c r="N27" s="56"/>
      <c r="O27" s="56"/>
      <c r="P27" s="56"/>
      <c r="Q27" s="56"/>
      <c r="R27" s="56"/>
      <c r="S27" s="56"/>
      <c r="T27" s="56"/>
      <c r="U27" s="56"/>
      <c r="V27" s="56"/>
      <c r="W27" s="56"/>
      <c r="X27" s="56"/>
      <c r="Y27" s="56"/>
      <c r="Z27" s="56"/>
      <c r="AA27" s="56"/>
      <c r="AB27" s="56"/>
      <c r="AC27" s="56"/>
      <c r="AD27" s="56"/>
      <c r="AE27" s="12"/>
    </row>
    <row r="28" spans="1:43" ht="15.75" customHeight="1">
      <c r="H28" s="57"/>
    </row>
    <row r="29" spans="1:43" ht="15.75" customHeight="1">
      <c r="H29" s="57"/>
      <c r="I29" s="179" t="s">
        <v>117</v>
      </c>
      <c r="J29" s="179"/>
      <c r="K29" s="179"/>
      <c r="L29" s="179"/>
    </row>
    <row r="30" spans="1:43" ht="15.75" customHeight="1">
      <c r="H30" s="57"/>
      <c r="I30" s="26"/>
      <c r="J30" s="27" t="s">
        <v>118</v>
      </c>
      <c r="K30" s="27"/>
      <c r="L30" s="27"/>
    </row>
    <row r="31" spans="1:43" ht="39" customHeight="1">
      <c r="H31" s="57"/>
      <c r="I31" s="28"/>
      <c r="J31" s="27" t="s">
        <v>119</v>
      </c>
      <c r="K31" s="27"/>
      <c r="L31" s="27"/>
    </row>
    <row r="32" spans="1:43" ht="30" customHeight="1">
      <c r="H32" s="57"/>
      <c r="I32" s="29"/>
      <c r="J32" s="27" t="s">
        <v>120</v>
      </c>
      <c r="K32" s="27"/>
      <c r="L32" s="27"/>
    </row>
    <row r="33" spans="2:13" ht="30" customHeight="1">
      <c r="H33" s="57"/>
      <c r="I33" s="27"/>
      <c r="J33" s="27"/>
      <c r="K33" s="27"/>
      <c r="L33" s="27"/>
    </row>
    <row r="34" spans="2:13" ht="30" customHeight="1">
      <c r="B34" s="180" t="s">
        <v>121</v>
      </c>
      <c r="C34" s="180"/>
      <c r="D34" s="180"/>
      <c r="E34" s="180"/>
      <c r="F34" s="180"/>
      <c r="G34" s="180"/>
      <c r="H34" s="180"/>
      <c r="I34" s="180"/>
      <c r="J34" s="180"/>
      <c r="K34" s="180"/>
      <c r="L34" s="180"/>
      <c r="M34" s="181"/>
    </row>
    <row r="35" spans="2:13" ht="30" customHeight="1">
      <c r="B35" s="182" t="s">
        <v>122</v>
      </c>
      <c r="C35" s="182"/>
      <c r="D35" s="182"/>
      <c r="E35" s="182"/>
      <c r="F35" s="182"/>
      <c r="G35" s="183"/>
      <c r="H35" s="184" t="s">
        <v>123</v>
      </c>
      <c r="I35" s="182"/>
      <c r="J35" s="182"/>
      <c r="K35" s="182"/>
      <c r="L35" s="182"/>
      <c r="M35" s="183"/>
    </row>
    <row r="36" spans="2:13" ht="30" customHeight="1">
      <c r="B36" s="173"/>
      <c r="C36" s="174"/>
      <c r="D36" s="174"/>
      <c r="E36" s="174"/>
      <c r="F36" s="174"/>
      <c r="G36" s="175"/>
      <c r="H36" s="173"/>
      <c r="I36" s="174"/>
      <c r="J36" s="174"/>
      <c r="K36" s="174"/>
      <c r="L36" s="174"/>
      <c r="M36" s="175"/>
    </row>
    <row r="37" spans="2:13" ht="30" customHeight="1">
      <c r="B37" s="176"/>
      <c r="C37" s="177"/>
      <c r="D37" s="177"/>
      <c r="E37" s="177"/>
      <c r="F37" s="177"/>
      <c r="G37" s="178"/>
      <c r="H37" s="176"/>
      <c r="I37" s="177"/>
      <c r="J37" s="177"/>
      <c r="K37" s="177"/>
      <c r="L37" s="177"/>
      <c r="M37" s="178"/>
    </row>
    <row r="38" spans="2:13" ht="35.1" customHeight="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1">
    <mergeCell ref="AE25:AE26"/>
    <mergeCell ref="I29:L29"/>
    <mergeCell ref="B34:M34"/>
    <mergeCell ref="B35:G35"/>
    <mergeCell ref="H35:M35"/>
    <mergeCell ref="B36:G37"/>
    <mergeCell ref="H36:M37"/>
    <mergeCell ref="G22:G23"/>
    <mergeCell ref="AE22:AE23"/>
    <mergeCell ref="A24:AE24"/>
    <mergeCell ref="A25:A26"/>
    <mergeCell ref="B25:B26"/>
    <mergeCell ref="C25:C26"/>
    <mergeCell ref="D25:D26"/>
    <mergeCell ref="E25:E26"/>
    <mergeCell ref="F25:F26"/>
    <mergeCell ref="G25:G26"/>
    <mergeCell ref="A22:A23"/>
    <mergeCell ref="B22:B23"/>
    <mergeCell ref="C22:C23"/>
    <mergeCell ref="D22:D23"/>
    <mergeCell ref="E22:E23"/>
    <mergeCell ref="F22:F23"/>
    <mergeCell ref="A18:AE18"/>
    <mergeCell ref="A19:A20"/>
    <mergeCell ref="B19:B20"/>
    <mergeCell ref="C19:C20"/>
    <mergeCell ref="D19:D20"/>
    <mergeCell ref="E19:E20"/>
    <mergeCell ref="F19:F20"/>
    <mergeCell ref="G19:G20"/>
    <mergeCell ref="AE19:AE20"/>
    <mergeCell ref="A15:AE15"/>
    <mergeCell ref="A16:A17"/>
    <mergeCell ref="B16:B17"/>
    <mergeCell ref="C16:C17"/>
    <mergeCell ref="D16:D17"/>
    <mergeCell ref="E16:E17"/>
    <mergeCell ref="F16:F17"/>
    <mergeCell ref="G16:G17"/>
    <mergeCell ref="AE16:AE17"/>
    <mergeCell ref="A10:A11"/>
    <mergeCell ref="B10:B11"/>
    <mergeCell ref="C10:C11"/>
    <mergeCell ref="D10:D11"/>
    <mergeCell ref="E10:E11"/>
    <mergeCell ref="A12:AE12"/>
    <mergeCell ref="A13:A14"/>
    <mergeCell ref="B13:B14"/>
    <mergeCell ref="C13:C14"/>
    <mergeCell ref="D13:D14"/>
    <mergeCell ref="E13:E14"/>
    <mergeCell ref="F13:F14"/>
    <mergeCell ref="G13:G14"/>
    <mergeCell ref="AE13:AE14"/>
    <mergeCell ref="AE10:AE11"/>
    <mergeCell ref="F10:F11"/>
    <mergeCell ref="AE6:AE9"/>
    <mergeCell ref="B7:D7"/>
    <mergeCell ref="A1:AE1"/>
    <mergeCell ref="F2:G2"/>
    <mergeCell ref="A4:AE4"/>
    <mergeCell ref="A5:AE5"/>
    <mergeCell ref="E7:H7"/>
    <mergeCell ref="I7:X7"/>
    <mergeCell ref="B8:X8"/>
    <mergeCell ref="A6:A9"/>
    <mergeCell ref="B6:H6"/>
    <mergeCell ref="I6:X6"/>
    <mergeCell ref="X2:AE2"/>
    <mergeCell ref="G10:G11"/>
  </mergeCells>
  <conditionalFormatting sqref="I21:AD21">
    <cfRule type="colorScale" priority="676">
      <colorScale>
        <cfvo type="min"/>
        <cfvo type="percentile" val="50"/>
        <cfvo type="max"/>
        <color rgb="FFE98BD7"/>
        <color rgb="FFD5007F"/>
        <color rgb="FF950054"/>
      </colorScale>
    </cfRule>
  </conditionalFormatting>
  <conditionalFormatting sqref="AE10">
    <cfRule type="cellIs" dxfId="578" priority="15" operator="greaterThan">
      <formula>95%</formula>
    </cfRule>
    <cfRule type="cellIs" dxfId="577" priority="16" operator="greaterThanOrEqual">
      <formula>90%</formula>
    </cfRule>
    <cfRule type="cellIs" dxfId="576" priority="17" operator="lessThan">
      <formula>89.99%</formula>
    </cfRule>
  </conditionalFormatting>
  <conditionalFormatting sqref="AE13">
    <cfRule type="cellIs" dxfId="575" priority="12" operator="greaterThan">
      <formula>95%</formula>
    </cfRule>
    <cfRule type="cellIs" dxfId="574" priority="13" operator="greaterThanOrEqual">
      <formula>90%</formula>
    </cfRule>
    <cfRule type="cellIs" dxfId="573" priority="14" operator="lessThan">
      <formula>89.99%</formula>
    </cfRule>
  </conditionalFormatting>
  <conditionalFormatting sqref="AE16">
    <cfRule type="cellIs" dxfId="572" priority="9" operator="greaterThan">
      <formula>95%</formula>
    </cfRule>
    <cfRule type="cellIs" dxfId="571" priority="10" operator="greaterThanOrEqual">
      <formula>90%</formula>
    </cfRule>
    <cfRule type="cellIs" dxfId="570" priority="11" operator="lessThan">
      <formula>89.99%</formula>
    </cfRule>
  </conditionalFormatting>
  <conditionalFormatting sqref="AE19">
    <cfRule type="cellIs" dxfId="569" priority="6" operator="greaterThan">
      <formula>95%</formula>
    </cfRule>
    <cfRule type="cellIs" dxfId="568" priority="7" operator="greaterThanOrEqual">
      <formula>90%</formula>
    </cfRule>
    <cfRule type="cellIs" dxfId="567" priority="8" operator="lessThan">
      <formula>89.99%</formula>
    </cfRule>
  </conditionalFormatting>
  <conditionalFormatting sqref="AE22">
    <cfRule type="cellIs" dxfId="566" priority="1" operator="greaterThanOrEqual">
      <formula>100%</formula>
    </cfRule>
    <cfRule type="cellIs" dxfId="565" priority="2" operator="lessThan">
      <formula>99.99%</formula>
    </cfRule>
  </conditionalFormatting>
  <conditionalFormatting sqref="AE25">
    <cfRule type="cellIs" dxfId="564" priority="3" operator="greaterThan">
      <formula>95%</formula>
    </cfRule>
    <cfRule type="cellIs" dxfId="563" priority="4" operator="greaterThanOrEqual">
      <formula>90%</formula>
    </cfRule>
    <cfRule type="cellIs" dxfId="562" priority="5" operator="lessThan">
      <formula>89.99%</formula>
    </cfRule>
  </conditionalFormatting>
  <dataValidations count="1">
    <dataValidation showDropDown="1" showInputMessage="1" showErrorMessage="1" sqref="C21 G19:G23 G10:G11 G16:G17 G13:G14 G25:G26" xr:uid="{C3945CC3-EA8C-44EF-9BA5-18C0559F5223}"/>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62BC42-4648-4B11-9929-98D3CE9BEEE8}">
  <sheetPr>
    <tabColor rgb="FF002060"/>
  </sheetPr>
  <dimension ref="A1:AQ48"/>
  <sheetViews>
    <sheetView showGridLines="0" topLeftCell="U17" zoomScale="85" zoomScaleNormal="85" workbookViewId="0">
      <selection activeCell="AE25" sqref="AE25:AE26"/>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0" width="10.7109375" style="1" customWidth="1"/>
    <col min="31" max="31" width="22.7109375" style="1" customWidth="1"/>
    <col min="32" max="16384" width="11.42578125" style="1"/>
  </cols>
  <sheetData>
    <row r="1" spans="1:43" ht="40.5" customHeight="1">
      <c r="A1" s="148" t="str">
        <f>'PANEL DE CONTROL DISTRITAL'!A1:Q1</f>
        <v>INSTITUTO NACIONAL ELECTORAL
SISTEMA DE GESTIÓN DE LA CALIDAD
ESTADO DE MÉXICO</v>
      </c>
      <c r="B1" s="148"/>
      <c r="C1" s="148"/>
      <c r="D1" s="148"/>
      <c r="E1" s="148"/>
      <c r="F1" s="148"/>
      <c r="G1" s="148"/>
      <c r="H1" s="148"/>
      <c r="I1" s="148"/>
      <c r="J1" s="148"/>
      <c r="K1" s="148"/>
      <c r="L1" s="148"/>
      <c r="M1" s="148"/>
      <c r="N1" s="148"/>
      <c r="O1" s="148"/>
      <c r="P1" s="148"/>
      <c r="Q1" s="148"/>
      <c r="R1" s="148"/>
      <c r="S1" s="148"/>
      <c r="T1" s="148"/>
      <c r="U1" s="148"/>
      <c r="V1" s="148"/>
      <c r="W1" s="148"/>
      <c r="X1" s="148"/>
      <c r="Y1" s="148"/>
      <c r="Z1" s="148"/>
      <c r="AA1" s="148"/>
      <c r="AB1" s="148"/>
      <c r="AC1" s="148"/>
      <c r="AD1" s="148"/>
      <c r="AE1" s="148"/>
    </row>
    <row r="2" spans="1:43" ht="33.75" customHeight="1">
      <c r="A2" s="11"/>
      <c r="B2" s="11"/>
      <c r="C2" s="11"/>
      <c r="D2" s="9" t="s">
        <v>89</v>
      </c>
      <c r="E2" s="9">
        <v>23</v>
      </c>
      <c r="F2" s="149" t="s">
        <v>90</v>
      </c>
      <c r="G2" s="149"/>
      <c r="H2" s="20">
        <v>152351</v>
      </c>
      <c r="I2" s="19"/>
      <c r="J2" s="19"/>
      <c r="K2" s="19"/>
      <c r="L2" s="19"/>
      <c r="M2" s="19"/>
      <c r="N2" s="19"/>
      <c r="O2" s="19"/>
      <c r="P2" s="19"/>
      <c r="Q2" s="19"/>
      <c r="R2" s="19"/>
      <c r="S2" s="19"/>
      <c r="T2" s="19"/>
      <c r="U2" s="19"/>
      <c r="V2" s="19"/>
      <c r="W2" s="58"/>
      <c r="X2" s="150" t="str">
        <f>'PANEL DE CONTROL DISTRITAL'!M2</f>
        <v>Fecha de corte: 22/01/2024</v>
      </c>
      <c r="Y2" s="150"/>
      <c r="Z2" s="150"/>
      <c r="AA2" s="150"/>
      <c r="AB2" s="150"/>
      <c r="AC2" s="150"/>
      <c r="AD2" s="150"/>
      <c r="AE2" s="150"/>
      <c r="AF2" s="15"/>
    </row>
    <row r="3" spans="1:43" ht="11.25" customHeight="1">
      <c r="A3" s="11"/>
      <c r="B3" s="6"/>
      <c r="C3" s="6"/>
      <c r="D3" s="6"/>
      <c r="E3" s="6"/>
      <c r="F3" s="6"/>
      <c r="G3" s="6"/>
      <c r="H3" s="6"/>
      <c r="I3" s="6"/>
      <c r="J3" s="6"/>
      <c r="K3" s="6"/>
      <c r="L3" s="6"/>
      <c r="M3" s="6"/>
      <c r="N3" s="6"/>
      <c r="O3" s="6"/>
      <c r="P3" s="6"/>
      <c r="Q3" s="6"/>
      <c r="R3" s="6"/>
      <c r="S3" s="6"/>
      <c r="T3" s="6"/>
      <c r="U3" s="6"/>
      <c r="V3" s="6"/>
      <c r="W3" s="6"/>
      <c r="X3" s="6"/>
      <c r="Y3" s="6"/>
      <c r="Z3" s="6"/>
      <c r="AA3" s="6"/>
      <c r="AB3" s="6"/>
      <c r="AC3" s="6"/>
      <c r="AD3" s="6"/>
    </row>
    <row r="4" spans="1:43" ht="30" customHeight="1">
      <c r="A4" s="154" t="s">
        <v>91</v>
      </c>
      <c r="B4" s="155"/>
      <c r="C4" s="155"/>
      <c r="D4" s="155"/>
      <c r="E4" s="155"/>
      <c r="F4" s="155"/>
      <c r="G4" s="155"/>
      <c r="H4" s="155"/>
      <c r="I4" s="155"/>
      <c r="J4" s="155"/>
      <c r="K4" s="155"/>
      <c r="L4" s="155"/>
      <c r="M4" s="155"/>
      <c r="N4" s="155"/>
      <c r="O4" s="155"/>
      <c r="P4" s="155"/>
      <c r="Q4" s="155"/>
      <c r="R4" s="155"/>
      <c r="S4" s="155"/>
      <c r="T4" s="155"/>
      <c r="U4" s="155"/>
      <c r="V4" s="155"/>
      <c r="W4" s="155"/>
      <c r="X4" s="155"/>
      <c r="Y4" s="155"/>
      <c r="Z4" s="155"/>
      <c r="AA4" s="155"/>
      <c r="AB4" s="155"/>
      <c r="AC4" s="155"/>
      <c r="AD4" s="155"/>
      <c r="AE4" s="156"/>
      <c r="AG4" s="18"/>
    </row>
    <row r="5" spans="1:43" ht="5.25" customHeight="1">
      <c r="A5" s="157"/>
      <c r="B5" s="158"/>
      <c r="C5" s="158"/>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9"/>
    </row>
    <row r="6" spans="1:43" ht="18" customHeight="1">
      <c r="A6" s="151" t="str">
        <f>'PANEL DE CONTROL DISTRITAL'!A6</f>
        <v>Número</v>
      </c>
      <c r="B6" s="152" t="str">
        <f>'PANEL DE CONTROL DISTRITAL'!B6</f>
        <v xml:space="preserve">PROCESOS SUSTANTIVOS E INDICADORES </v>
      </c>
      <c r="C6" s="152"/>
      <c r="D6" s="152"/>
      <c r="E6" s="152"/>
      <c r="F6" s="152"/>
      <c r="G6" s="152"/>
      <c r="H6" s="152"/>
      <c r="I6" s="160" t="s">
        <v>92</v>
      </c>
      <c r="J6" s="161"/>
      <c r="K6" s="161"/>
      <c r="L6" s="161"/>
      <c r="M6" s="161"/>
      <c r="N6" s="161"/>
      <c r="O6" s="161"/>
      <c r="P6" s="161"/>
      <c r="Q6" s="161"/>
      <c r="R6" s="161"/>
      <c r="S6" s="161"/>
      <c r="T6" s="161"/>
      <c r="U6" s="161"/>
      <c r="V6" s="161"/>
      <c r="W6" s="161"/>
      <c r="X6" s="161"/>
      <c r="Y6" s="85"/>
      <c r="Z6" s="85"/>
      <c r="AA6" s="85"/>
      <c r="AB6" s="85"/>
      <c r="AC6" s="85"/>
      <c r="AD6" s="85"/>
      <c r="AE6" s="153" t="s">
        <v>93</v>
      </c>
    </row>
    <row r="7" spans="1:43" ht="17.25" customHeight="1">
      <c r="A7" s="151"/>
      <c r="B7" s="152" t="str">
        <f>'PANEL DE CONTROL DISTRITAL'!B7</f>
        <v>DESCRIPCIÓN</v>
      </c>
      <c r="C7" s="152"/>
      <c r="D7" s="152"/>
      <c r="E7" s="152" t="str">
        <f>'PANEL DE CONTROL DISTRITAL'!E7</f>
        <v>MEDICIÓN</v>
      </c>
      <c r="F7" s="152"/>
      <c r="G7" s="152"/>
      <c r="H7" s="152"/>
      <c r="I7" s="162" t="str">
        <f>'PANEL DE CONTROL DISTRITAL'!A5</f>
        <v>CAMPAÑA ANUAL INTENSA 2023</v>
      </c>
      <c r="J7" s="163"/>
      <c r="K7" s="163"/>
      <c r="L7" s="163"/>
      <c r="M7" s="163"/>
      <c r="N7" s="163"/>
      <c r="O7" s="163"/>
      <c r="P7" s="163"/>
      <c r="Q7" s="163"/>
      <c r="R7" s="163"/>
      <c r="S7" s="163"/>
      <c r="T7" s="163"/>
      <c r="U7" s="163"/>
      <c r="V7" s="163"/>
      <c r="W7" s="163"/>
      <c r="X7" s="163"/>
      <c r="Y7" s="86"/>
      <c r="Z7" s="86"/>
      <c r="AA7" s="86"/>
      <c r="AB7" s="86"/>
      <c r="AC7" s="86"/>
      <c r="AD7" s="86"/>
      <c r="AE7" s="153"/>
    </row>
    <row r="8" spans="1:43" ht="5.25" customHeight="1">
      <c r="A8" s="151"/>
      <c r="B8" s="164"/>
      <c r="C8" s="165"/>
      <c r="D8" s="165"/>
      <c r="E8" s="165"/>
      <c r="F8" s="165"/>
      <c r="G8" s="165"/>
      <c r="H8" s="165"/>
      <c r="I8" s="165"/>
      <c r="J8" s="165"/>
      <c r="K8" s="165"/>
      <c r="L8" s="165"/>
      <c r="M8" s="165"/>
      <c r="N8" s="165"/>
      <c r="O8" s="165"/>
      <c r="P8" s="165"/>
      <c r="Q8" s="165"/>
      <c r="R8" s="165"/>
      <c r="S8" s="165"/>
      <c r="T8" s="165"/>
      <c r="U8" s="165"/>
      <c r="V8" s="165"/>
      <c r="W8" s="165"/>
      <c r="X8" s="165"/>
      <c r="Y8" s="87"/>
      <c r="Z8" s="87"/>
      <c r="AA8" s="87"/>
      <c r="AB8" s="87"/>
      <c r="AC8" s="87"/>
      <c r="AD8" s="87"/>
      <c r="AE8" s="153"/>
    </row>
    <row r="9" spans="1:43" s="2" customFormat="1" ht="29.25" customHeight="1" thickTop="1" thickBot="1">
      <c r="A9" s="151"/>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42" t="str">
        <f>'PANEL DE CONTROL DISTRITAL'!H8</f>
        <v>Nominativo</v>
      </c>
      <c r="I9" s="31" t="str">
        <f>'150151'!I9</f>
        <v>2023-37</v>
      </c>
      <c r="J9" s="31" t="str">
        <f>'150151'!J9</f>
        <v>2023-38</v>
      </c>
      <c r="K9" s="31" t="str">
        <f>'150151'!K9</f>
        <v>2023-39</v>
      </c>
      <c r="L9" s="31" t="str">
        <f>'150151'!L9</f>
        <v>2023-40</v>
      </c>
      <c r="M9" s="31" t="str">
        <f>'150151'!M9</f>
        <v>2023-41</v>
      </c>
      <c r="N9" s="31" t="str">
        <f>'150151'!N9</f>
        <v>2023-42</v>
      </c>
      <c r="O9" s="31" t="str">
        <f>'150151'!O9</f>
        <v>2023-43</v>
      </c>
      <c r="P9" s="31" t="str">
        <f>'150151'!P9</f>
        <v>2023-44</v>
      </c>
      <c r="Q9" s="31" t="str">
        <f>'150151'!Q9</f>
        <v>2023-45</v>
      </c>
      <c r="R9" s="31" t="str">
        <f>'150151'!R9</f>
        <v>2023-46</v>
      </c>
      <c r="S9" s="31" t="str">
        <f>'150151'!S9</f>
        <v>2023-47</v>
      </c>
      <c r="T9" s="31" t="str">
        <f>'150151'!T9</f>
        <v>2023-48</v>
      </c>
      <c r="U9" s="31" t="str">
        <f>'150151'!U9</f>
        <v>2023-49</v>
      </c>
      <c r="V9" s="31" t="str">
        <f>'150151'!V9</f>
        <v>2023-50</v>
      </c>
      <c r="W9" s="31" t="str">
        <f>'150151'!W9</f>
        <v>2023-51</v>
      </c>
      <c r="X9" s="31" t="str">
        <f>'150151'!X9</f>
        <v>2023-52</v>
      </c>
      <c r="Y9" s="31" t="s">
        <v>110</v>
      </c>
      <c r="Z9" s="31" t="s">
        <v>111</v>
      </c>
      <c r="AA9" s="31" t="s">
        <v>112</v>
      </c>
      <c r="AB9" s="31" t="s">
        <v>113</v>
      </c>
      <c r="AC9" s="31" t="s">
        <v>114</v>
      </c>
      <c r="AD9" s="31" t="s">
        <v>115</v>
      </c>
      <c r="AE9" s="153"/>
    </row>
    <row r="10" spans="1:43" s="2" customFormat="1" ht="50.1" customHeight="1" thickTop="1" thickBot="1">
      <c r="A10" s="167">
        <f>'PANEL DE CONTROL DISTRITAL'!A9</f>
        <v>1</v>
      </c>
      <c r="B10" s="169" t="str">
        <f>'PANEL DE CONTROL DISTRITAL'!B9</f>
        <v>ENTREVISTA</v>
      </c>
      <c r="C10" s="166" t="str">
        <f>'PANEL DE CONTROL DISTRITAL'!C9</f>
        <v xml:space="preserve"> Auxiliar de Atención Ciudadana</v>
      </c>
      <c r="D10" s="170" t="str">
        <f>'PANEL DE CONTROL DISTRITAL'!D9</f>
        <v>Efectividad de la entrevista =</v>
      </c>
      <c r="E10" s="166" t="str">
        <f>'PANEL DE CONTROL DISTRITAL'!E9</f>
        <v>(Número de trámites aplicados / (Número de fichas requisitadas - Notificaciones de improcedencia de trámite)) x 100</v>
      </c>
      <c r="F10" s="171" t="str">
        <f>'PANEL DE CONTROL DISTRITAL'!F9</f>
        <v>Semanal (remesa)</v>
      </c>
      <c r="G10" s="172">
        <f>'PANEL DE CONTROL DISTRITAL'!G9</f>
        <v>0.9</v>
      </c>
      <c r="H10" s="25" t="str">
        <f>'PANEL DE CONTROL DISTRITAL'!H9</f>
        <v>Número de trámites aplicados</v>
      </c>
      <c r="I10" s="75">
        <v>150</v>
      </c>
      <c r="J10" s="64">
        <v>576</v>
      </c>
      <c r="K10" s="75">
        <v>511</v>
      </c>
      <c r="L10" s="64">
        <v>608</v>
      </c>
      <c r="M10" s="75">
        <v>592</v>
      </c>
      <c r="N10" s="64">
        <v>574</v>
      </c>
      <c r="O10" s="75">
        <v>631</v>
      </c>
      <c r="P10" s="64">
        <v>633</v>
      </c>
      <c r="Q10" s="75">
        <v>635</v>
      </c>
      <c r="R10" s="64">
        <v>415</v>
      </c>
      <c r="S10" s="75">
        <v>722</v>
      </c>
      <c r="T10" s="64">
        <v>731</v>
      </c>
      <c r="U10" s="75">
        <v>721</v>
      </c>
      <c r="V10" s="64">
        <v>1078</v>
      </c>
      <c r="W10" s="75">
        <v>1064</v>
      </c>
      <c r="X10" s="64">
        <v>845</v>
      </c>
      <c r="Y10" s="75">
        <v>991</v>
      </c>
      <c r="Z10" s="64">
        <v>746</v>
      </c>
      <c r="AA10" s="75">
        <v>1112</v>
      </c>
      <c r="AB10" s="64">
        <v>1575</v>
      </c>
      <c r="AC10" s="75">
        <v>2043</v>
      </c>
      <c r="AD10" s="64">
        <v>528</v>
      </c>
      <c r="AE10" s="168">
        <f>IFERROR(SUM(I10:AD10)/SUM(I11:AD11),0)</f>
        <v>0.99743238616912011</v>
      </c>
    </row>
    <row r="11" spans="1:43" s="2" customFormat="1" ht="50.1" customHeight="1" thickTop="1" thickBot="1">
      <c r="A11" s="167"/>
      <c r="B11" s="169"/>
      <c r="C11" s="166"/>
      <c r="D11" s="170"/>
      <c r="E11" s="166"/>
      <c r="F11" s="171"/>
      <c r="G11" s="172"/>
      <c r="H11" s="25" t="str">
        <f>'PANEL DE CONTROL DISTRITAL'!H10</f>
        <v>Número de fichas requisitadas - Notificaciones de improcedencia de trámite</v>
      </c>
      <c r="I11" s="98">
        <v>151</v>
      </c>
      <c r="J11" s="68">
        <v>601</v>
      </c>
      <c r="K11" s="98">
        <v>522</v>
      </c>
      <c r="L11" s="68">
        <v>627</v>
      </c>
      <c r="M11" s="98">
        <v>618</v>
      </c>
      <c r="N11" s="68">
        <v>590</v>
      </c>
      <c r="O11" s="98">
        <v>631</v>
      </c>
      <c r="P11" s="68">
        <v>633</v>
      </c>
      <c r="Q11" s="98">
        <v>616</v>
      </c>
      <c r="R11" s="68">
        <v>415</v>
      </c>
      <c r="S11" s="98">
        <v>722</v>
      </c>
      <c r="T11" s="68">
        <v>731</v>
      </c>
      <c r="U11" s="98">
        <v>710</v>
      </c>
      <c r="V11" s="68">
        <v>1068</v>
      </c>
      <c r="W11" s="98">
        <v>1051</v>
      </c>
      <c r="X11" s="68">
        <v>845</v>
      </c>
      <c r="Y11" s="98">
        <v>991</v>
      </c>
      <c r="Z11" s="68">
        <v>746</v>
      </c>
      <c r="AA11" s="98">
        <v>1112</v>
      </c>
      <c r="AB11" s="68">
        <v>1575</v>
      </c>
      <c r="AC11" s="98">
        <v>2043</v>
      </c>
      <c r="AD11" s="68">
        <v>528</v>
      </c>
      <c r="AE11" s="168"/>
    </row>
    <row r="12" spans="1:43" s="45" customFormat="1" ht="8.1" customHeight="1" thickTop="1" thickBot="1">
      <c r="A12" s="167">
        <v>0</v>
      </c>
      <c r="B12" s="167"/>
      <c r="C12" s="167"/>
      <c r="D12" s="167"/>
      <c r="E12" s="167"/>
      <c r="F12" s="167"/>
      <c r="G12" s="167"/>
      <c r="H12" s="167"/>
      <c r="I12" s="167"/>
      <c r="J12" s="167"/>
      <c r="K12" s="167"/>
      <c r="L12" s="167"/>
      <c r="M12" s="167"/>
      <c r="N12" s="167"/>
      <c r="O12" s="167"/>
      <c r="P12" s="167"/>
      <c r="Q12" s="167"/>
      <c r="R12" s="167"/>
      <c r="S12" s="167"/>
      <c r="T12" s="167"/>
      <c r="U12" s="167"/>
      <c r="V12" s="167"/>
      <c r="W12" s="167"/>
      <c r="X12" s="167"/>
      <c r="Y12" s="167"/>
      <c r="Z12" s="167"/>
      <c r="AA12" s="167"/>
      <c r="AB12" s="167"/>
      <c r="AC12" s="167"/>
      <c r="AD12" s="167"/>
      <c r="AE12" s="167"/>
      <c r="AF12" s="44"/>
      <c r="AG12" s="44"/>
      <c r="AH12" s="44"/>
      <c r="AI12" s="44"/>
      <c r="AJ12" s="44"/>
      <c r="AK12" s="44"/>
      <c r="AL12" s="44"/>
      <c r="AM12" s="44"/>
      <c r="AN12" s="44"/>
      <c r="AO12" s="44"/>
      <c r="AP12" s="44"/>
      <c r="AQ12" s="44"/>
    </row>
    <row r="13" spans="1:43" s="3" customFormat="1" ht="50.1" customHeight="1" thickTop="1" thickBot="1">
      <c r="A13" s="167">
        <f>'PANEL DE CONTROL DISTRITAL'!A12</f>
        <v>2</v>
      </c>
      <c r="B13" s="169" t="str">
        <f>'PANEL DE CONTROL DISTRITAL'!B12</f>
        <v>TRÁMITE</v>
      </c>
      <c r="C13" s="166" t="str">
        <f>'PANEL DE CONTROL DISTRITAL'!C12</f>
        <v>Operador de Equipo Tecnológico</v>
      </c>
      <c r="D13" s="170" t="str">
        <f>'PANEL DE CONTROL DISTRITAL'!D12</f>
        <v>Trámites exitosos efectivos=</v>
      </c>
      <c r="E13" s="166" t="str">
        <f>'PANEL DE CONTROL DISTRITAL'!E12</f>
        <v>(Número de trámites exitosos / Número de trámites aplicados) x 100</v>
      </c>
      <c r="F13" s="171" t="str">
        <f>'PANEL DE CONTROL DISTRITAL'!F12</f>
        <v>Semanal (remesa)</v>
      </c>
      <c r="G13" s="172">
        <f>'PANEL DE CONTROL DISTRITAL'!G12</f>
        <v>0.9</v>
      </c>
      <c r="H13" s="25" t="str">
        <f>'PANEL DE CONTROL DISTRITAL'!H12</f>
        <v>Número de trámites exitosos</v>
      </c>
      <c r="I13" s="75">
        <v>150</v>
      </c>
      <c r="J13" s="64">
        <v>576</v>
      </c>
      <c r="K13" s="75">
        <v>511</v>
      </c>
      <c r="L13" s="64">
        <v>608</v>
      </c>
      <c r="M13" s="75">
        <v>592</v>
      </c>
      <c r="N13" s="64">
        <v>574</v>
      </c>
      <c r="O13" s="75">
        <v>631</v>
      </c>
      <c r="P13" s="64">
        <v>633</v>
      </c>
      <c r="Q13" s="75">
        <v>635</v>
      </c>
      <c r="R13" s="64">
        <v>415</v>
      </c>
      <c r="S13" s="75">
        <v>722</v>
      </c>
      <c r="T13" s="64">
        <v>731</v>
      </c>
      <c r="U13" s="75">
        <v>721</v>
      </c>
      <c r="V13" s="64">
        <v>1078</v>
      </c>
      <c r="W13" s="75">
        <v>1064</v>
      </c>
      <c r="X13" s="64">
        <v>845</v>
      </c>
      <c r="Y13" s="75">
        <v>991</v>
      </c>
      <c r="Z13" s="64">
        <v>746</v>
      </c>
      <c r="AA13" s="75">
        <v>1112</v>
      </c>
      <c r="AB13" s="64">
        <v>1575</v>
      </c>
      <c r="AC13" s="75">
        <v>2043</v>
      </c>
      <c r="AD13" s="64">
        <v>528</v>
      </c>
      <c r="AE13" s="168">
        <f>IFERROR(SUM(I13:AD13)/SUM(I14:AD14),0)</f>
        <v>1</v>
      </c>
    </row>
    <row r="14" spans="1:43" s="3" customFormat="1" ht="50.1" customHeight="1" thickTop="1" thickBot="1">
      <c r="A14" s="167"/>
      <c r="B14" s="169"/>
      <c r="C14" s="166"/>
      <c r="D14" s="170"/>
      <c r="E14" s="166"/>
      <c r="F14" s="171"/>
      <c r="G14" s="172"/>
      <c r="H14" s="25" t="str">
        <f>'PANEL DE CONTROL DISTRITAL'!H13</f>
        <v>Número de trámites aplicados</v>
      </c>
      <c r="I14" s="98">
        <v>150</v>
      </c>
      <c r="J14" s="68">
        <v>576</v>
      </c>
      <c r="K14" s="98">
        <v>511</v>
      </c>
      <c r="L14" s="68">
        <v>608</v>
      </c>
      <c r="M14" s="98">
        <v>592</v>
      </c>
      <c r="N14" s="68">
        <v>574</v>
      </c>
      <c r="O14" s="98">
        <v>631</v>
      </c>
      <c r="P14" s="68">
        <v>633</v>
      </c>
      <c r="Q14" s="98">
        <v>635</v>
      </c>
      <c r="R14" s="68">
        <v>415</v>
      </c>
      <c r="S14" s="98">
        <v>722</v>
      </c>
      <c r="T14" s="68">
        <v>731</v>
      </c>
      <c r="U14" s="98">
        <v>721</v>
      </c>
      <c r="V14" s="68">
        <v>1078</v>
      </c>
      <c r="W14" s="98">
        <v>1064</v>
      </c>
      <c r="X14" s="68">
        <v>845</v>
      </c>
      <c r="Y14" s="98">
        <v>991</v>
      </c>
      <c r="Z14" s="68">
        <v>746</v>
      </c>
      <c r="AA14" s="98">
        <v>1112</v>
      </c>
      <c r="AB14" s="68">
        <v>1575</v>
      </c>
      <c r="AC14" s="98">
        <v>2043</v>
      </c>
      <c r="AD14" s="68">
        <v>528</v>
      </c>
      <c r="AE14" s="168"/>
    </row>
    <row r="15" spans="1:43" s="45" customFormat="1" ht="8.1" customHeight="1" thickTop="1" thickBot="1">
      <c r="A15" s="167"/>
      <c r="B15" s="167"/>
      <c r="C15" s="167"/>
      <c r="D15" s="167"/>
      <c r="E15" s="167"/>
      <c r="F15" s="167"/>
      <c r="G15" s="167"/>
      <c r="H15" s="167"/>
      <c r="I15" s="167"/>
      <c r="J15" s="167"/>
      <c r="K15" s="167"/>
      <c r="L15" s="167"/>
      <c r="M15" s="167"/>
      <c r="N15" s="167"/>
      <c r="O15" s="167"/>
      <c r="P15" s="167"/>
      <c r="Q15" s="167"/>
      <c r="R15" s="167"/>
      <c r="S15" s="167"/>
      <c r="T15" s="167"/>
      <c r="U15" s="167"/>
      <c r="V15" s="167"/>
      <c r="W15" s="167"/>
      <c r="X15" s="167"/>
      <c r="Y15" s="167"/>
      <c r="Z15" s="167"/>
      <c r="AA15" s="167"/>
      <c r="AB15" s="167"/>
      <c r="AC15" s="167"/>
      <c r="AD15" s="167"/>
      <c r="AE15" s="167"/>
      <c r="AF15" s="44"/>
      <c r="AG15" s="44"/>
      <c r="AH15" s="44"/>
      <c r="AI15" s="44"/>
      <c r="AJ15" s="44"/>
      <c r="AK15" s="44"/>
      <c r="AL15" s="44"/>
      <c r="AM15" s="44"/>
      <c r="AN15" s="44"/>
      <c r="AO15" s="44"/>
      <c r="AP15" s="44"/>
      <c r="AQ15" s="44"/>
    </row>
    <row r="16" spans="1:43" s="3" customFormat="1" ht="50.1" customHeight="1" thickTop="1" thickBot="1">
      <c r="A16" s="167">
        <f>'PANEL DE CONTROL DISTRITAL'!A15</f>
        <v>3</v>
      </c>
      <c r="B16" s="169" t="str">
        <f>'PANEL DE CONTROL DISTRITAL'!B15</f>
        <v>TRANSFERENCIA</v>
      </c>
      <c r="C16" s="166" t="str">
        <f>'PANEL DE CONTROL DISTRITAL'!C15</f>
        <v>Responsable de Módulo</v>
      </c>
      <c r="D16" s="170" t="str">
        <f>'PANEL DE CONTROL DISTRITAL'!D15</f>
        <v xml:space="preserve">Transacciones exitosas = </v>
      </c>
      <c r="E16" s="166" t="str">
        <f>'PANEL DE CONTROL DISTRITAL'!E15</f>
        <v>(Número de Archivos de Transacción aceptados /Total de Archivos de Transacción procesados) x100</v>
      </c>
      <c r="F16" s="171" t="str">
        <f>'PANEL DE CONTROL DISTRITAL'!F15</f>
        <v>Semanal (remesa)</v>
      </c>
      <c r="G16" s="172">
        <f>'PANEL DE CONTROL DISTRITAL'!G15</f>
        <v>0.9</v>
      </c>
      <c r="H16" s="25" t="str">
        <f>'PANEL DE CONTROL DISTRITAL'!H15</f>
        <v>Número de Archivos de Transacción aceptados</v>
      </c>
      <c r="I16" s="75">
        <v>309</v>
      </c>
      <c r="J16" s="64">
        <v>1.3029999999999999</v>
      </c>
      <c r="K16" s="75">
        <v>1.0649999999999999</v>
      </c>
      <c r="L16" s="64">
        <v>1.1279999999999999</v>
      </c>
      <c r="M16" s="75">
        <v>1.177</v>
      </c>
      <c r="N16" s="64">
        <v>1203</v>
      </c>
      <c r="O16" s="75">
        <v>1236</v>
      </c>
      <c r="P16" s="64">
        <v>1258</v>
      </c>
      <c r="Q16" s="75">
        <v>1214</v>
      </c>
      <c r="R16" s="64">
        <v>902</v>
      </c>
      <c r="S16" s="75">
        <v>1427</v>
      </c>
      <c r="T16" s="64">
        <v>1339</v>
      </c>
      <c r="U16" s="75">
        <v>1385</v>
      </c>
      <c r="V16" s="64">
        <v>1746</v>
      </c>
      <c r="W16" s="75">
        <v>2045</v>
      </c>
      <c r="X16" s="64">
        <v>1809</v>
      </c>
      <c r="Y16" s="75">
        <v>1909</v>
      </c>
      <c r="Z16" s="64">
        <v>1658</v>
      </c>
      <c r="AA16" s="75">
        <v>1821</v>
      </c>
      <c r="AB16" s="64">
        <v>2633</v>
      </c>
      <c r="AC16" s="75">
        <v>3269</v>
      </c>
      <c r="AD16" s="64">
        <v>661</v>
      </c>
      <c r="AE16" s="168">
        <f>IFERROR(SUM(I16:AD16)/SUM(I17:AD17),0)</f>
        <v>1</v>
      </c>
    </row>
    <row r="17" spans="1:43" s="3" customFormat="1" ht="50.1" customHeight="1" thickTop="1" thickBot="1">
      <c r="A17" s="167"/>
      <c r="B17" s="169"/>
      <c r="C17" s="166"/>
      <c r="D17" s="170"/>
      <c r="E17" s="166"/>
      <c r="F17" s="171"/>
      <c r="G17" s="172"/>
      <c r="H17" s="25" t="str">
        <f>'PANEL DE CONTROL DISTRITAL'!H16</f>
        <v>Total de Archivos de Transacción procesados</v>
      </c>
      <c r="I17" s="98">
        <v>309</v>
      </c>
      <c r="J17" s="68">
        <v>1.3029999999999999</v>
      </c>
      <c r="K17" s="98">
        <v>1.0649999999999999</v>
      </c>
      <c r="L17" s="68">
        <v>1.1279999999999999</v>
      </c>
      <c r="M17" s="98">
        <v>1.177</v>
      </c>
      <c r="N17" s="68">
        <v>1203</v>
      </c>
      <c r="O17" s="98">
        <v>1236</v>
      </c>
      <c r="P17" s="68">
        <v>1258</v>
      </c>
      <c r="Q17" s="98">
        <v>1214</v>
      </c>
      <c r="R17" s="68">
        <v>902</v>
      </c>
      <c r="S17" s="98">
        <v>1427</v>
      </c>
      <c r="T17" s="68">
        <v>1339</v>
      </c>
      <c r="U17" s="98">
        <v>1385</v>
      </c>
      <c r="V17" s="68">
        <v>1746</v>
      </c>
      <c r="W17" s="98">
        <v>2045</v>
      </c>
      <c r="X17" s="68">
        <v>1809</v>
      </c>
      <c r="Y17" s="98">
        <v>1909</v>
      </c>
      <c r="Z17" s="68">
        <v>1658</v>
      </c>
      <c r="AA17" s="98">
        <v>1821</v>
      </c>
      <c r="AB17" s="68">
        <v>2633</v>
      </c>
      <c r="AC17" s="98">
        <v>3269</v>
      </c>
      <c r="AD17" s="68">
        <v>661</v>
      </c>
      <c r="AE17" s="168"/>
    </row>
    <row r="18" spans="1:43" s="45" customFormat="1" ht="8.1" customHeight="1" thickTop="1" thickBot="1">
      <c r="A18" s="167"/>
      <c r="B18" s="167"/>
      <c r="C18" s="167"/>
      <c r="D18" s="167"/>
      <c r="E18" s="167"/>
      <c r="F18" s="167"/>
      <c r="G18" s="167"/>
      <c r="H18" s="167"/>
      <c r="I18" s="167"/>
      <c r="J18" s="167"/>
      <c r="K18" s="167"/>
      <c r="L18" s="167"/>
      <c r="M18" s="167"/>
      <c r="N18" s="167"/>
      <c r="O18" s="167"/>
      <c r="P18" s="167"/>
      <c r="Q18" s="167"/>
      <c r="R18" s="167"/>
      <c r="S18" s="167"/>
      <c r="T18" s="167"/>
      <c r="U18" s="167"/>
      <c r="V18" s="167"/>
      <c r="W18" s="167"/>
      <c r="X18" s="167"/>
      <c r="Y18" s="167"/>
      <c r="Z18" s="167"/>
      <c r="AA18" s="167"/>
      <c r="AB18" s="167"/>
      <c r="AC18" s="167"/>
      <c r="AD18" s="167"/>
      <c r="AE18" s="167"/>
      <c r="AF18" s="44"/>
      <c r="AG18" s="44"/>
      <c r="AH18" s="44"/>
      <c r="AI18" s="44"/>
      <c r="AJ18" s="44"/>
      <c r="AK18" s="44"/>
      <c r="AL18" s="44"/>
      <c r="AM18" s="44"/>
      <c r="AN18" s="44"/>
      <c r="AO18" s="44"/>
      <c r="AP18" s="44"/>
      <c r="AQ18" s="44"/>
    </row>
    <row r="19" spans="1:43" s="3" customFormat="1" ht="50.1" customHeight="1" thickTop="1" thickBot="1">
      <c r="A19" s="167">
        <f>'PANEL DE CONTROL DISTRITAL'!A18</f>
        <v>4</v>
      </c>
      <c r="B19" s="169" t="str">
        <f>'PANEL DE CONTROL DISTRITAL'!B18</f>
        <v>CONCILIACIÓN</v>
      </c>
      <c r="C19" s="166" t="str">
        <f>'PANEL DE CONTROL DISTRITAL'!C18</f>
        <v>Responsable de Módulo</v>
      </c>
      <c r="D19" s="170" t="str">
        <f>'PANEL DE CONTROL DISTRITAL'!D18</f>
        <v xml:space="preserve">Credenciales disponibles para entrega = </v>
      </c>
      <c r="E19" s="166" t="str">
        <f>'PANEL DE CONTROL DISTRITAL'!E18</f>
        <v>((Credenciales recibidas - Credenciales inconsistentes) / Credenciales recibidas) x 100</v>
      </c>
      <c r="F19" s="171" t="str">
        <f>'PANEL DE CONTROL DISTRITAL'!F18</f>
        <v>Semanal (remesa)</v>
      </c>
      <c r="G19" s="172">
        <f>'PANEL DE CONTROL DISTRITAL'!G18</f>
        <v>0.9</v>
      </c>
      <c r="H19" s="25" t="str">
        <f>'PANEL DE CONTROL DISTRITAL'!H18</f>
        <v xml:space="preserve">Credenciales Recibidas - Credenciales inconsistentes </v>
      </c>
      <c r="I19" s="75">
        <v>118</v>
      </c>
      <c r="J19" s="64">
        <v>633</v>
      </c>
      <c r="K19" s="75">
        <v>554</v>
      </c>
      <c r="L19" s="64">
        <v>520</v>
      </c>
      <c r="M19" s="75">
        <v>622</v>
      </c>
      <c r="N19" s="64">
        <v>563</v>
      </c>
      <c r="O19" s="75">
        <v>638</v>
      </c>
      <c r="P19" s="64">
        <v>601</v>
      </c>
      <c r="Q19" s="75">
        <v>647</v>
      </c>
      <c r="R19" s="64">
        <v>477</v>
      </c>
      <c r="S19" s="75">
        <v>591</v>
      </c>
      <c r="T19" s="64">
        <v>706</v>
      </c>
      <c r="U19" s="75">
        <v>611</v>
      </c>
      <c r="V19" s="64">
        <v>1004</v>
      </c>
      <c r="W19" s="75">
        <v>1083</v>
      </c>
      <c r="X19" s="64">
        <v>915</v>
      </c>
      <c r="Y19" s="75">
        <v>583</v>
      </c>
      <c r="Z19" s="64">
        <v>750</v>
      </c>
      <c r="AA19" s="75">
        <v>855</v>
      </c>
      <c r="AB19" s="64">
        <v>1375</v>
      </c>
      <c r="AC19" s="75">
        <v>1338</v>
      </c>
      <c r="AD19" s="64">
        <v>0</v>
      </c>
      <c r="AE19" s="168">
        <f>IFERROR(SUM(I19:AD19)/SUM(I20:AD20),0)</f>
        <v>1</v>
      </c>
    </row>
    <row r="20" spans="1:43" s="3" customFormat="1" ht="50.1" customHeight="1" thickTop="1" thickBot="1">
      <c r="A20" s="167"/>
      <c r="B20" s="169"/>
      <c r="C20" s="166"/>
      <c r="D20" s="170"/>
      <c r="E20" s="166"/>
      <c r="F20" s="171"/>
      <c r="G20" s="172"/>
      <c r="H20" s="25" t="str">
        <f>'PANEL DE CONTROL DISTRITAL'!H19</f>
        <v>Credenciales recibidas</v>
      </c>
      <c r="I20" s="98">
        <v>118</v>
      </c>
      <c r="J20" s="68">
        <v>633</v>
      </c>
      <c r="K20" s="98">
        <v>554</v>
      </c>
      <c r="L20" s="68">
        <v>520</v>
      </c>
      <c r="M20" s="98">
        <v>622</v>
      </c>
      <c r="N20" s="68">
        <v>563</v>
      </c>
      <c r="O20" s="98">
        <v>638</v>
      </c>
      <c r="P20" s="68">
        <v>601</v>
      </c>
      <c r="Q20" s="98">
        <v>647</v>
      </c>
      <c r="R20" s="68">
        <v>477</v>
      </c>
      <c r="S20" s="98">
        <v>591</v>
      </c>
      <c r="T20" s="68">
        <v>706</v>
      </c>
      <c r="U20" s="98">
        <v>611</v>
      </c>
      <c r="V20" s="68">
        <v>1004</v>
      </c>
      <c r="W20" s="98">
        <v>1083</v>
      </c>
      <c r="X20" s="68">
        <v>915</v>
      </c>
      <c r="Y20" s="98">
        <v>583</v>
      </c>
      <c r="Z20" s="68">
        <v>750</v>
      </c>
      <c r="AA20" s="98">
        <v>855</v>
      </c>
      <c r="AB20" s="68">
        <v>1375</v>
      </c>
      <c r="AC20" s="98">
        <v>1338</v>
      </c>
      <c r="AD20" s="68">
        <v>0</v>
      </c>
      <c r="AE20" s="168"/>
    </row>
    <row r="21" spans="1:43" s="45" customFormat="1" ht="8.1" customHeight="1" thickTop="1" thickBot="1">
      <c r="A21" s="46"/>
      <c r="B21" s="47"/>
      <c r="C21" s="48"/>
      <c r="D21" s="49"/>
      <c r="E21" s="48"/>
      <c r="F21" s="50"/>
      <c r="G21" s="51"/>
      <c r="H21" s="52"/>
      <c r="I21" s="53"/>
      <c r="J21" s="53"/>
      <c r="K21" s="53"/>
      <c r="L21" s="53"/>
      <c r="M21" s="53"/>
      <c r="N21" s="53"/>
      <c r="O21" s="53"/>
      <c r="P21" s="53"/>
      <c r="Q21" s="53"/>
      <c r="R21" s="53"/>
      <c r="S21" s="53"/>
      <c r="T21" s="53"/>
      <c r="U21" s="53"/>
      <c r="V21" s="53"/>
      <c r="W21" s="53"/>
      <c r="X21" s="53"/>
      <c r="Y21" s="53"/>
      <c r="Z21" s="53"/>
      <c r="AA21" s="53"/>
      <c r="AB21" s="53"/>
      <c r="AC21" s="53"/>
      <c r="AD21" s="53"/>
      <c r="AE21" s="54"/>
      <c r="AF21" s="44"/>
      <c r="AG21" s="44"/>
      <c r="AH21" s="44"/>
      <c r="AI21" s="44"/>
      <c r="AJ21" s="44"/>
      <c r="AK21" s="44"/>
      <c r="AL21" s="44"/>
      <c r="AM21" s="44"/>
      <c r="AN21" s="44"/>
      <c r="AO21" s="44"/>
      <c r="AP21" s="44"/>
      <c r="AQ21" s="44"/>
    </row>
    <row r="22" spans="1:43" s="3" customFormat="1" ht="50.1" customHeight="1" thickTop="1" thickBot="1">
      <c r="A22" s="167">
        <f>'PANEL DE CONTROL DISTRITAL'!A21</f>
        <v>5</v>
      </c>
      <c r="B22" s="169" t="str">
        <f>'PANEL DE CONTROL DISTRITAL'!B21</f>
        <v>CONCILIACIÓN</v>
      </c>
      <c r="C22" s="166" t="str">
        <f>'PANEL DE CONTROL DISTRITAL'!C21</f>
        <v>Responsable de Módulo</v>
      </c>
      <c r="D22" s="170" t="str">
        <f>'PANEL DE CONTROL DISTRITAL'!D21</f>
        <v xml:space="preserve">Credenciales disponibles para entrega = </v>
      </c>
      <c r="E22" s="166" t="str">
        <f>'PANEL DE CONTROL DISTRITAL'!E21</f>
        <v>(Credenciales en resguardo / Credenciales totales en SIIRFE disponibles para entrega) x 100</v>
      </c>
      <c r="F22" s="171" t="str">
        <f>'PANEL DE CONTROL DISTRITAL'!F21</f>
        <v>Semanal (remesa)</v>
      </c>
      <c r="G22" s="172">
        <f>'PANEL DE CONTROL DISTRITAL'!G21</f>
        <v>1</v>
      </c>
      <c r="H22" s="25" t="str">
        <f>'PANEL DE CONTROL DISTRITAL'!H21</f>
        <v>Credenciales en resguardo</v>
      </c>
      <c r="I22" s="75">
        <v>1.4379999999999999</v>
      </c>
      <c r="J22" s="64">
        <v>1.3280000000000001</v>
      </c>
      <c r="K22" s="75">
        <v>1.292</v>
      </c>
      <c r="L22" s="64">
        <v>1.1879999999999999</v>
      </c>
      <c r="M22" s="75">
        <v>1.224</v>
      </c>
      <c r="N22" s="64">
        <v>1150</v>
      </c>
      <c r="O22" s="75">
        <v>1183</v>
      </c>
      <c r="P22" s="64">
        <v>1159</v>
      </c>
      <c r="Q22" s="75">
        <v>1227</v>
      </c>
      <c r="R22" s="64">
        <v>1217</v>
      </c>
      <c r="S22" s="75">
        <v>1098</v>
      </c>
      <c r="T22" s="64">
        <v>1196</v>
      </c>
      <c r="U22" s="75">
        <v>1143</v>
      </c>
      <c r="V22" s="64">
        <v>1479</v>
      </c>
      <c r="W22" s="75">
        <v>1581</v>
      </c>
      <c r="X22" s="64">
        <v>1525</v>
      </c>
      <c r="Y22" s="75">
        <v>1190</v>
      </c>
      <c r="Z22" s="64">
        <v>1028</v>
      </c>
      <c r="AA22" s="75">
        <v>1174</v>
      </c>
      <c r="AB22" s="64">
        <v>1491</v>
      </c>
      <c r="AC22" s="75">
        <v>1596</v>
      </c>
      <c r="AD22" s="75">
        <v>1463</v>
      </c>
      <c r="AE22" s="168">
        <f>IFERROR(SUM(I22:AD22)/SUM(I23:AD23),0)</f>
        <v>1</v>
      </c>
    </row>
    <row r="23" spans="1:43" s="3" customFormat="1" ht="50.1" customHeight="1" thickTop="1" thickBot="1">
      <c r="A23" s="167"/>
      <c r="B23" s="169"/>
      <c r="C23" s="166"/>
      <c r="D23" s="170"/>
      <c r="E23" s="166"/>
      <c r="F23" s="171"/>
      <c r="G23" s="172"/>
      <c r="H23" s="25" t="str">
        <f>'PANEL DE CONTROL DISTRITAL'!H22</f>
        <v>Credenciales totales en SIIRFE disponibles para entrega</v>
      </c>
      <c r="I23" s="98">
        <v>1.4379999999999999</v>
      </c>
      <c r="J23" s="68">
        <v>1.3280000000000001</v>
      </c>
      <c r="K23" s="98">
        <v>1.292</v>
      </c>
      <c r="L23" s="68">
        <v>1.1879999999999999</v>
      </c>
      <c r="M23" s="98">
        <v>1.224</v>
      </c>
      <c r="N23" s="68">
        <v>1150</v>
      </c>
      <c r="O23" s="98">
        <v>1183</v>
      </c>
      <c r="P23" s="68">
        <v>1159</v>
      </c>
      <c r="Q23" s="98">
        <v>1227</v>
      </c>
      <c r="R23" s="68">
        <v>1217</v>
      </c>
      <c r="S23" s="98">
        <v>1098</v>
      </c>
      <c r="T23" s="68">
        <v>1196</v>
      </c>
      <c r="U23" s="98">
        <v>1143</v>
      </c>
      <c r="V23" s="68">
        <v>1479</v>
      </c>
      <c r="W23" s="98">
        <v>1581</v>
      </c>
      <c r="X23" s="68">
        <v>1525</v>
      </c>
      <c r="Y23" s="98">
        <v>1190</v>
      </c>
      <c r="Z23" s="68">
        <v>1028</v>
      </c>
      <c r="AA23" s="98">
        <v>1174</v>
      </c>
      <c r="AB23" s="68">
        <v>1491</v>
      </c>
      <c r="AC23" s="98">
        <v>1596</v>
      </c>
      <c r="AD23" s="98">
        <v>1463</v>
      </c>
      <c r="AE23" s="168"/>
    </row>
    <row r="24" spans="1:43" s="4" customFormat="1" ht="7.5" customHeight="1" thickTop="1" thickBot="1">
      <c r="A24" s="167"/>
      <c r="B24" s="167"/>
      <c r="C24" s="167"/>
      <c r="D24" s="167"/>
      <c r="E24" s="167"/>
      <c r="F24" s="167"/>
      <c r="G24" s="167"/>
      <c r="H24" s="167"/>
      <c r="I24" s="167"/>
      <c r="J24" s="167"/>
      <c r="K24" s="167"/>
      <c r="L24" s="167"/>
      <c r="M24" s="167"/>
      <c r="N24" s="167"/>
      <c r="O24" s="167"/>
      <c r="P24" s="167"/>
      <c r="Q24" s="167"/>
      <c r="R24" s="167"/>
      <c r="S24" s="167"/>
      <c r="T24" s="167"/>
      <c r="U24" s="167"/>
      <c r="V24" s="167"/>
      <c r="W24" s="167"/>
      <c r="X24" s="167"/>
      <c r="Y24" s="167"/>
      <c r="Z24" s="167"/>
      <c r="AA24" s="167"/>
      <c r="AB24" s="167"/>
      <c r="AC24" s="167"/>
      <c r="AD24" s="167"/>
      <c r="AE24" s="167"/>
    </row>
    <row r="25" spans="1:43" ht="50.1" customHeight="1" thickTop="1" thickBot="1">
      <c r="A25" s="167">
        <f>'PANEL DE CONTROL DISTRITAL'!A24</f>
        <v>6</v>
      </c>
      <c r="B25" s="169" t="str">
        <f>'PANEL DE CONTROL DISTRITAL'!B24</f>
        <v>ENTREGA</v>
      </c>
      <c r="C25" s="166" t="str">
        <f>'PANEL DE CONTROL DISTRITAL'!C24</f>
        <v>Operador de Equipo Tecnológico</v>
      </c>
      <c r="D25" s="170" t="str">
        <f>'PANEL DE CONTROL DISTRITAL'!D24</f>
        <v xml:space="preserve">Efectividad de entrega de CPV en MAC = </v>
      </c>
      <c r="E25" s="166" t="str">
        <f>'PANEL DE CONTROL DISTRITAL'!E24</f>
        <v>(Total de credenciales entregadas / Total de credenciales solicitadas) x 100</v>
      </c>
      <c r="F25" s="171" t="str">
        <f>'PANEL DE CONTROL DISTRITAL'!F24</f>
        <v>Semanal (remesa)</v>
      </c>
      <c r="G25" s="172">
        <f>'PANEL DE CONTROL DISTRITAL'!G24</f>
        <v>0.9</v>
      </c>
      <c r="H25" s="25" t="str">
        <f>'PANEL DE CONTROL DISTRITAL'!H24</f>
        <v xml:space="preserve">Total de credenciales entregadas </v>
      </c>
      <c r="I25" s="75">
        <v>159</v>
      </c>
      <c r="J25" s="64">
        <v>727</v>
      </c>
      <c r="K25" s="75">
        <v>582</v>
      </c>
      <c r="L25" s="64">
        <v>624</v>
      </c>
      <c r="M25" s="75">
        <v>585</v>
      </c>
      <c r="N25" s="64">
        <v>629</v>
      </c>
      <c r="O25" s="75">
        <v>605</v>
      </c>
      <c r="P25" s="64">
        <v>625</v>
      </c>
      <c r="Q25" s="75">
        <v>579</v>
      </c>
      <c r="R25" s="64">
        <v>487</v>
      </c>
      <c r="S25" s="75">
        <v>705</v>
      </c>
      <c r="T25" s="64">
        <v>608</v>
      </c>
      <c r="U25" s="75">
        <v>664</v>
      </c>
      <c r="V25" s="64">
        <v>668</v>
      </c>
      <c r="W25" s="75">
        <v>981</v>
      </c>
      <c r="X25" s="64">
        <v>964</v>
      </c>
      <c r="Y25" s="75">
        <v>918</v>
      </c>
      <c r="Z25" s="64">
        <v>912</v>
      </c>
      <c r="AA25" s="75">
        <v>709</v>
      </c>
      <c r="AB25" s="64">
        <v>1058</v>
      </c>
      <c r="AC25" s="75">
        <v>1226</v>
      </c>
      <c r="AD25" s="64">
        <v>133</v>
      </c>
      <c r="AE25" s="168">
        <f>IFERROR(SUM(I25:AD25)/SUM(I26:AD26),0)</f>
        <v>1</v>
      </c>
    </row>
    <row r="26" spans="1:43" ht="50.1" customHeight="1" thickTop="1" thickBot="1">
      <c r="A26" s="167"/>
      <c r="B26" s="169"/>
      <c r="C26" s="166"/>
      <c r="D26" s="170"/>
      <c r="E26" s="166"/>
      <c r="F26" s="171"/>
      <c r="G26" s="172"/>
      <c r="H26" s="25" t="str">
        <f>'PANEL DE CONTROL DISTRITAL'!H25</f>
        <v xml:space="preserve"> Total de credenciales solicitadas</v>
      </c>
      <c r="I26" s="98">
        <v>159</v>
      </c>
      <c r="J26" s="68">
        <v>727</v>
      </c>
      <c r="K26" s="98">
        <v>582</v>
      </c>
      <c r="L26" s="68">
        <v>624</v>
      </c>
      <c r="M26" s="98">
        <v>585</v>
      </c>
      <c r="N26" s="68">
        <v>629</v>
      </c>
      <c r="O26" s="98">
        <v>605</v>
      </c>
      <c r="P26" s="68">
        <v>625</v>
      </c>
      <c r="Q26" s="98">
        <v>579</v>
      </c>
      <c r="R26" s="68">
        <v>487</v>
      </c>
      <c r="S26" s="98">
        <v>705</v>
      </c>
      <c r="T26" s="68">
        <v>608</v>
      </c>
      <c r="U26" s="98">
        <v>664</v>
      </c>
      <c r="V26" s="68">
        <v>668</v>
      </c>
      <c r="W26" s="98">
        <v>981</v>
      </c>
      <c r="X26" s="68">
        <v>964</v>
      </c>
      <c r="Y26" s="98">
        <v>918</v>
      </c>
      <c r="Z26" s="68">
        <v>912</v>
      </c>
      <c r="AA26" s="98">
        <v>709</v>
      </c>
      <c r="AB26" s="68">
        <v>1058</v>
      </c>
      <c r="AC26" s="98">
        <v>1226</v>
      </c>
      <c r="AD26" s="68">
        <v>133</v>
      </c>
      <c r="AE26" s="168"/>
    </row>
    <row r="27" spans="1:43" ht="15.75" customHeight="1" thickTop="1">
      <c r="B27" s="1" t="s">
        <v>116</v>
      </c>
      <c r="H27" s="55"/>
      <c r="I27" s="56"/>
      <c r="J27" s="56"/>
      <c r="K27" s="56"/>
      <c r="L27" s="56"/>
      <c r="M27" s="56"/>
      <c r="N27" s="56"/>
      <c r="O27" s="56"/>
      <c r="P27" s="56"/>
      <c r="Q27" s="56"/>
      <c r="R27" s="56"/>
      <c r="S27" s="56"/>
      <c r="T27" s="56"/>
      <c r="U27" s="56"/>
      <c r="V27" s="56"/>
      <c r="W27" s="56"/>
      <c r="X27" s="56"/>
      <c r="Y27" s="56"/>
      <c r="Z27" s="56"/>
      <c r="AA27" s="56"/>
      <c r="AB27" s="56"/>
      <c r="AC27" s="56"/>
      <c r="AD27" s="56"/>
      <c r="AE27" s="12"/>
    </row>
    <row r="28" spans="1:43" ht="15.75" customHeight="1">
      <c r="H28" s="57"/>
    </row>
    <row r="29" spans="1:43" ht="15.75" customHeight="1">
      <c r="H29" s="57"/>
      <c r="I29" s="179" t="s">
        <v>117</v>
      </c>
      <c r="J29" s="179"/>
      <c r="K29" s="179"/>
      <c r="L29" s="179"/>
    </row>
    <row r="30" spans="1:43" ht="15.75" customHeight="1">
      <c r="H30" s="57"/>
      <c r="I30" s="26"/>
      <c r="J30" s="27" t="s">
        <v>118</v>
      </c>
      <c r="K30" s="27"/>
      <c r="L30" s="27"/>
    </row>
    <row r="31" spans="1:43" ht="39" customHeight="1">
      <c r="H31" s="57"/>
      <c r="I31" s="28"/>
      <c r="J31" s="27" t="s">
        <v>119</v>
      </c>
      <c r="K31" s="27"/>
      <c r="L31" s="27"/>
    </row>
    <row r="32" spans="1:43" ht="30" customHeight="1">
      <c r="H32" s="57"/>
      <c r="I32" s="29"/>
      <c r="J32" s="27" t="s">
        <v>120</v>
      </c>
      <c r="K32" s="27"/>
      <c r="L32" s="27"/>
    </row>
    <row r="33" spans="2:13" ht="30" customHeight="1">
      <c r="H33" s="57"/>
      <c r="I33" s="27"/>
      <c r="J33" s="27"/>
      <c r="K33" s="27"/>
      <c r="L33" s="27"/>
    </row>
    <row r="34" spans="2:13" ht="30" customHeight="1">
      <c r="B34" s="180" t="s">
        <v>121</v>
      </c>
      <c r="C34" s="180"/>
      <c r="D34" s="180"/>
      <c r="E34" s="180"/>
      <c r="F34" s="180"/>
      <c r="G34" s="180"/>
      <c r="H34" s="180"/>
      <c r="I34" s="180"/>
      <c r="J34" s="180"/>
      <c r="K34" s="180"/>
      <c r="L34" s="180"/>
      <c r="M34" s="181"/>
    </row>
    <row r="35" spans="2:13" ht="30" customHeight="1">
      <c r="B35" s="182" t="s">
        <v>122</v>
      </c>
      <c r="C35" s="182"/>
      <c r="D35" s="182"/>
      <c r="E35" s="182"/>
      <c r="F35" s="182"/>
      <c r="G35" s="183"/>
      <c r="H35" s="184" t="s">
        <v>123</v>
      </c>
      <c r="I35" s="182"/>
      <c r="J35" s="182"/>
      <c r="K35" s="182"/>
      <c r="L35" s="182"/>
      <c r="M35" s="183"/>
    </row>
    <row r="36" spans="2:13" ht="30" customHeight="1">
      <c r="B36" s="173"/>
      <c r="C36" s="174"/>
      <c r="D36" s="174"/>
      <c r="E36" s="174"/>
      <c r="F36" s="174"/>
      <c r="G36" s="175"/>
      <c r="H36" s="173"/>
      <c r="I36" s="174"/>
      <c r="J36" s="174"/>
      <c r="K36" s="174"/>
      <c r="L36" s="174"/>
      <c r="M36" s="175"/>
    </row>
    <row r="37" spans="2:13" ht="30" customHeight="1">
      <c r="B37" s="176"/>
      <c r="C37" s="177"/>
      <c r="D37" s="177"/>
      <c r="E37" s="177"/>
      <c r="F37" s="177"/>
      <c r="G37" s="178"/>
      <c r="H37" s="176"/>
      <c r="I37" s="177"/>
      <c r="J37" s="177"/>
      <c r="K37" s="177"/>
      <c r="L37" s="177"/>
      <c r="M37" s="178"/>
    </row>
    <row r="38" spans="2:13" ht="35.1" customHeight="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1">
    <mergeCell ref="B35:G35"/>
    <mergeCell ref="H35:M35"/>
    <mergeCell ref="B36:G37"/>
    <mergeCell ref="H36:M37"/>
    <mergeCell ref="A24:AE24"/>
    <mergeCell ref="A25:A26"/>
    <mergeCell ref="B25:B26"/>
    <mergeCell ref="C25:C26"/>
    <mergeCell ref="D25:D26"/>
    <mergeCell ref="E25:E26"/>
    <mergeCell ref="F25:F26"/>
    <mergeCell ref="G25:G26"/>
    <mergeCell ref="AE25:AE26"/>
    <mergeCell ref="AE10:AE11"/>
    <mergeCell ref="A1:AE1"/>
    <mergeCell ref="F2:G2"/>
    <mergeCell ref="A4:AE4"/>
    <mergeCell ref="A5:AE5"/>
    <mergeCell ref="A6:A9"/>
    <mergeCell ref="B6:H6"/>
    <mergeCell ref="I6:X6"/>
    <mergeCell ref="AE6:AE9"/>
    <mergeCell ref="B7:D7"/>
    <mergeCell ref="E7:H7"/>
    <mergeCell ref="I7:X7"/>
    <mergeCell ref="B8:X8"/>
    <mergeCell ref="X2:AE2"/>
    <mergeCell ref="F10:F11"/>
    <mergeCell ref="G10:G11"/>
    <mergeCell ref="E16:E17"/>
    <mergeCell ref="A10:A11"/>
    <mergeCell ref="B10:B11"/>
    <mergeCell ref="C10:C11"/>
    <mergeCell ref="D10:D11"/>
    <mergeCell ref="A15:AE15"/>
    <mergeCell ref="A12:AE12"/>
    <mergeCell ref="A13:A14"/>
    <mergeCell ref="B13:B14"/>
    <mergeCell ref="C13:C14"/>
    <mergeCell ref="D13:D14"/>
    <mergeCell ref="E13:E14"/>
    <mergeCell ref="F13:F14"/>
    <mergeCell ref="G13:G14"/>
    <mergeCell ref="AE13:AE14"/>
    <mergeCell ref="E10:E11"/>
    <mergeCell ref="F16:F17"/>
    <mergeCell ref="G16:G17"/>
    <mergeCell ref="AE16:AE17"/>
    <mergeCell ref="A18:AE18"/>
    <mergeCell ref="A19:A20"/>
    <mergeCell ref="B19:B20"/>
    <mergeCell ref="C19:C20"/>
    <mergeCell ref="D19:D20"/>
    <mergeCell ref="E19:E20"/>
    <mergeCell ref="F19:F20"/>
    <mergeCell ref="G19:G20"/>
    <mergeCell ref="AE19:AE20"/>
    <mergeCell ref="A16:A17"/>
    <mergeCell ref="B16:B17"/>
    <mergeCell ref="C16:C17"/>
    <mergeCell ref="D16:D17"/>
    <mergeCell ref="A22:A23"/>
    <mergeCell ref="B22:B23"/>
    <mergeCell ref="C22:C23"/>
    <mergeCell ref="D22:D23"/>
    <mergeCell ref="E22:E23"/>
    <mergeCell ref="F22:F23"/>
    <mergeCell ref="G22:G23"/>
    <mergeCell ref="AE22:AE23"/>
    <mergeCell ref="I29:L29"/>
    <mergeCell ref="B34:M34"/>
  </mergeCells>
  <conditionalFormatting sqref="I21:AD21">
    <cfRule type="colorScale" priority="677">
      <colorScale>
        <cfvo type="min"/>
        <cfvo type="percentile" val="50"/>
        <cfvo type="max"/>
        <color rgb="FFE98BD7"/>
        <color rgb="FFD5007F"/>
        <color rgb="FF950054"/>
      </colorScale>
    </cfRule>
  </conditionalFormatting>
  <conditionalFormatting sqref="AE10">
    <cfRule type="cellIs" dxfId="561" priority="18" operator="greaterThan">
      <formula>95%</formula>
    </cfRule>
    <cfRule type="cellIs" dxfId="560" priority="19" operator="greaterThanOrEqual">
      <formula>90%</formula>
    </cfRule>
    <cfRule type="cellIs" dxfId="559" priority="20" operator="lessThan">
      <formula>89.99%</formula>
    </cfRule>
  </conditionalFormatting>
  <conditionalFormatting sqref="AE13">
    <cfRule type="cellIs" dxfId="558" priority="15" operator="greaterThan">
      <formula>95%</formula>
    </cfRule>
    <cfRule type="cellIs" dxfId="557" priority="16" operator="greaterThanOrEqual">
      <formula>90%</formula>
    </cfRule>
    <cfRule type="cellIs" dxfId="556" priority="17" operator="lessThan">
      <formula>89.99%</formula>
    </cfRule>
  </conditionalFormatting>
  <conditionalFormatting sqref="AE16">
    <cfRule type="cellIs" dxfId="555" priority="12" operator="greaterThan">
      <formula>95%</formula>
    </cfRule>
    <cfRule type="cellIs" dxfId="554" priority="13" operator="greaterThanOrEqual">
      <formula>90%</formula>
    </cfRule>
    <cfRule type="cellIs" dxfId="553" priority="14" operator="lessThan">
      <formula>89.99%</formula>
    </cfRule>
  </conditionalFormatting>
  <conditionalFormatting sqref="AE19">
    <cfRule type="cellIs" dxfId="552" priority="9" operator="greaterThan">
      <formula>95%</formula>
    </cfRule>
    <cfRule type="cellIs" dxfId="551" priority="10" operator="greaterThanOrEqual">
      <formula>90%</formula>
    </cfRule>
    <cfRule type="cellIs" dxfId="550" priority="11" operator="lessThan">
      <formula>89.99%</formula>
    </cfRule>
  </conditionalFormatting>
  <conditionalFormatting sqref="AE22">
    <cfRule type="cellIs" dxfId="549" priority="1" operator="greaterThanOrEqual">
      <formula>100%</formula>
    </cfRule>
    <cfRule type="cellIs" dxfId="548" priority="2" operator="lessThan">
      <formula>99.99%</formula>
    </cfRule>
  </conditionalFormatting>
  <conditionalFormatting sqref="AE25">
    <cfRule type="cellIs" dxfId="547" priority="3" operator="greaterThan">
      <formula>95%</formula>
    </cfRule>
    <cfRule type="cellIs" dxfId="546" priority="4" operator="greaterThanOrEqual">
      <formula>90%</formula>
    </cfRule>
    <cfRule type="cellIs" dxfId="545" priority="5" operator="lessThan">
      <formula>89.99%</formula>
    </cfRule>
  </conditionalFormatting>
  <dataValidations count="1">
    <dataValidation showDropDown="1" showInputMessage="1" showErrorMessage="1" sqref="C21 G19:G23 G10:G11 G16:G17 G13:G14 G25:G26" xr:uid="{17555136-1A41-4E8B-871E-F1BDA81890A6}"/>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5D597E-6AF6-47F6-8DCB-0355D6250905}">
  <sheetPr>
    <tabColor rgb="FF002060"/>
  </sheetPr>
  <dimension ref="A1:AQ48"/>
  <sheetViews>
    <sheetView showGridLines="0" topLeftCell="U19" zoomScale="85" zoomScaleNormal="85" workbookViewId="0">
      <selection activeCell="AE25" sqref="AE25:AE26"/>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0" width="10.7109375" style="1" customWidth="1"/>
    <col min="31" max="31" width="22.7109375" style="1" customWidth="1"/>
    <col min="32" max="16384" width="11.42578125" style="1"/>
  </cols>
  <sheetData>
    <row r="1" spans="1:43" ht="40.5" customHeight="1">
      <c r="A1" s="148" t="str">
        <f>'PANEL DE CONTROL DISTRITAL'!A1:Q1</f>
        <v>INSTITUTO NACIONAL ELECTORAL
SISTEMA DE GESTIÓN DE LA CALIDAD
ESTADO DE MÉXICO</v>
      </c>
      <c r="B1" s="148"/>
      <c r="C1" s="148"/>
      <c r="D1" s="148"/>
      <c r="E1" s="148"/>
      <c r="F1" s="148"/>
      <c r="G1" s="148"/>
      <c r="H1" s="148"/>
      <c r="I1" s="148"/>
      <c r="J1" s="148"/>
      <c r="K1" s="148"/>
      <c r="L1" s="148"/>
      <c r="M1" s="148"/>
      <c r="N1" s="148"/>
      <c r="O1" s="148"/>
      <c r="P1" s="148"/>
      <c r="Q1" s="148"/>
      <c r="R1" s="148"/>
      <c r="S1" s="148"/>
      <c r="T1" s="148"/>
      <c r="U1" s="148"/>
      <c r="V1" s="148"/>
      <c r="W1" s="148"/>
      <c r="X1" s="148"/>
      <c r="Y1" s="148"/>
      <c r="Z1" s="148"/>
      <c r="AA1" s="148"/>
      <c r="AB1" s="148"/>
      <c r="AC1" s="148"/>
      <c r="AD1" s="148"/>
      <c r="AE1" s="148"/>
    </row>
    <row r="2" spans="1:43" ht="33.75" customHeight="1">
      <c r="A2" s="11"/>
      <c r="B2" s="11"/>
      <c r="C2" s="11"/>
      <c r="D2" s="9" t="s">
        <v>89</v>
      </c>
      <c r="E2" s="9">
        <v>23</v>
      </c>
      <c r="F2" s="149" t="s">
        <v>90</v>
      </c>
      <c r="G2" s="149"/>
      <c r="H2" s="20">
        <v>152352</v>
      </c>
      <c r="I2" s="19"/>
      <c r="J2" s="19"/>
      <c r="K2" s="19"/>
      <c r="L2" s="19"/>
      <c r="M2" s="19"/>
      <c r="N2" s="19"/>
      <c r="O2" s="19"/>
      <c r="P2" s="19"/>
      <c r="Q2" s="19"/>
      <c r="R2" s="19"/>
      <c r="S2" s="19"/>
      <c r="T2" s="19"/>
      <c r="U2" s="19"/>
      <c r="V2" s="19"/>
      <c r="W2" s="58"/>
      <c r="X2" s="150" t="str">
        <f>'PANEL DE CONTROL DISTRITAL'!M2</f>
        <v>Fecha de corte: 22/01/2024</v>
      </c>
      <c r="Y2" s="150"/>
      <c r="Z2" s="150"/>
      <c r="AA2" s="150"/>
      <c r="AB2" s="150"/>
      <c r="AC2" s="150"/>
      <c r="AD2" s="150"/>
      <c r="AE2" s="150"/>
      <c r="AF2" s="15"/>
    </row>
    <row r="3" spans="1:43" ht="11.25" customHeight="1">
      <c r="A3" s="11"/>
      <c r="B3" s="6"/>
      <c r="C3" s="6"/>
      <c r="D3" s="6"/>
      <c r="E3" s="6"/>
      <c r="F3" s="6"/>
      <c r="G3" s="6"/>
      <c r="H3" s="6"/>
      <c r="I3" s="6"/>
      <c r="J3" s="6"/>
      <c r="K3" s="6"/>
      <c r="L3" s="6"/>
      <c r="M3" s="6"/>
      <c r="N3" s="6"/>
      <c r="O3" s="6"/>
      <c r="P3" s="6"/>
      <c r="Q3" s="6"/>
      <c r="R3" s="6"/>
      <c r="S3" s="6"/>
      <c r="T3" s="6"/>
      <c r="U3" s="6"/>
      <c r="V3" s="6"/>
      <c r="W3" s="6"/>
      <c r="X3" s="6"/>
      <c r="Y3" s="6"/>
      <c r="Z3" s="6"/>
      <c r="AA3" s="6"/>
      <c r="AB3" s="6"/>
      <c r="AC3" s="6"/>
      <c r="AD3" s="6"/>
    </row>
    <row r="4" spans="1:43" ht="30" customHeight="1">
      <c r="A4" s="154" t="s">
        <v>91</v>
      </c>
      <c r="B4" s="155"/>
      <c r="C4" s="155"/>
      <c r="D4" s="155"/>
      <c r="E4" s="155"/>
      <c r="F4" s="155"/>
      <c r="G4" s="155"/>
      <c r="H4" s="155"/>
      <c r="I4" s="155"/>
      <c r="J4" s="155"/>
      <c r="K4" s="155"/>
      <c r="L4" s="155"/>
      <c r="M4" s="155"/>
      <c r="N4" s="155"/>
      <c r="O4" s="155"/>
      <c r="P4" s="155"/>
      <c r="Q4" s="155"/>
      <c r="R4" s="155"/>
      <c r="S4" s="155"/>
      <c r="T4" s="155"/>
      <c r="U4" s="155"/>
      <c r="V4" s="155"/>
      <c r="W4" s="155"/>
      <c r="X4" s="155"/>
      <c r="Y4" s="155"/>
      <c r="Z4" s="155"/>
      <c r="AA4" s="155"/>
      <c r="AB4" s="155"/>
      <c r="AC4" s="155"/>
      <c r="AD4" s="155"/>
      <c r="AE4" s="156"/>
      <c r="AG4" s="18"/>
    </row>
    <row r="5" spans="1:43" ht="5.25" customHeight="1">
      <c r="A5" s="157"/>
      <c r="B5" s="158"/>
      <c r="C5" s="158"/>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9"/>
    </row>
    <row r="6" spans="1:43" ht="18" customHeight="1">
      <c r="A6" s="151" t="str">
        <f>'PANEL DE CONTROL DISTRITAL'!A6</f>
        <v>Número</v>
      </c>
      <c r="B6" s="152" t="str">
        <f>'PANEL DE CONTROL DISTRITAL'!B6</f>
        <v xml:space="preserve">PROCESOS SUSTANTIVOS E INDICADORES </v>
      </c>
      <c r="C6" s="152"/>
      <c r="D6" s="152"/>
      <c r="E6" s="152"/>
      <c r="F6" s="152"/>
      <c r="G6" s="152"/>
      <c r="H6" s="152"/>
      <c r="I6" s="160" t="s">
        <v>92</v>
      </c>
      <c r="J6" s="161"/>
      <c r="K6" s="161"/>
      <c r="L6" s="161"/>
      <c r="M6" s="161"/>
      <c r="N6" s="161"/>
      <c r="O6" s="161"/>
      <c r="P6" s="161"/>
      <c r="Q6" s="161"/>
      <c r="R6" s="161"/>
      <c r="S6" s="161"/>
      <c r="T6" s="161"/>
      <c r="U6" s="161"/>
      <c r="V6" s="161"/>
      <c r="W6" s="161"/>
      <c r="X6" s="161"/>
      <c r="Y6" s="85"/>
      <c r="Z6" s="85"/>
      <c r="AA6" s="85"/>
      <c r="AB6" s="85"/>
      <c r="AC6" s="85"/>
      <c r="AD6" s="85"/>
      <c r="AE6" s="153" t="s">
        <v>93</v>
      </c>
    </row>
    <row r="7" spans="1:43" ht="17.25" customHeight="1">
      <c r="A7" s="151"/>
      <c r="B7" s="152" t="str">
        <f>'PANEL DE CONTROL DISTRITAL'!B7</f>
        <v>DESCRIPCIÓN</v>
      </c>
      <c r="C7" s="152"/>
      <c r="D7" s="152"/>
      <c r="E7" s="152" t="str">
        <f>'PANEL DE CONTROL DISTRITAL'!E7</f>
        <v>MEDICIÓN</v>
      </c>
      <c r="F7" s="152"/>
      <c r="G7" s="152"/>
      <c r="H7" s="152"/>
      <c r="I7" s="162" t="str">
        <f>'PANEL DE CONTROL DISTRITAL'!A5</f>
        <v>CAMPAÑA ANUAL INTENSA 2023</v>
      </c>
      <c r="J7" s="163"/>
      <c r="K7" s="163"/>
      <c r="L7" s="163"/>
      <c r="M7" s="163"/>
      <c r="N7" s="163"/>
      <c r="O7" s="163"/>
      <c r="P7" s="163"/>
      <c r="Q7" s="163"/>
      <c r="R7" s="163"/>
      <c r="S7" s="163"/>
      <c r="T7" s="163"/>
      <c r="U7" s="163"/>
      <c r="V7" s="163"/>
      <c r="W7" s="163"/>
      <c r="X7" s="163"/>
      <c r="Y7" s="86"/>
      <c r="Z7" s="86"/>
      <c r="AA7" s="86"/>
      <c r="AB7" s="86"/>
      <c r="AC7" s="86"/>
      <c r="AD7" s="86"/>
      <c r="AE7" s="153"/>
    </row>
    <row r="8" spans="1:43" ht="5.25" customHeight="1">
      <c r="A8" s="151"/>
      <c r="B8" s="164"/>
      <c r="C8" s="165"/>
      <c r="D8" s="165"/>
      <c r="E8" s="165"/>
      <c r="F8" s="165"/>
      <c r="G8" s="165"/>
      <c r="H8" s="165"/>
      <c r="I8" s="165"/>
      <c r="J8" s="165"/>
      <c r="K8" s="165"/>
      <c r="L8" s="165"/>
      <c r="M8" s="165"/>
      <c r="N8" s="165"/>
      <c r="O8" s="165"/>
      <c r="P8" s="165"/>
      <c r="Q8" s="165"/>
      <c r="R8" s="165"/>
      <c r="S8" s="165"/>
      <c r="T8" s="165"/>
      <c r="U8" s="165"/>
      <c r="V8" s="165"/>
      <c r="W8" s="165"/>
      <c r="X8" s="165"/>
      <c r="Y8" s="87"/>
      <c r="Z8" s="87"/>
      <c r="AA8" s="87"/>
      <c r="AB8" s="87"/>
      <c r="AC8" s="87"/>
      <c r="AD8" s="87"/>
      <c r="AE8" s="153"/>
    </row>
    <row r="9" spans="1:43" s="2" customFormat="1" ht="29.25" customHeight="1" thickTop="1" thickBot="1">
      <c r="A9" s="151"/>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42" t="str">
        <f>'PANEL DE CONTROL DISTRITAL'!H8</f>
        <v>Nominativo</v>
      </c>
      <c r="I9" s="31" t="str">
        <f>'150151'!I9</f>
        <v>2023-37</v>
      </c>
      <c r="J9" s="31" t="str">
        <f>'150151'!J9</f>
        <v>2023-38</v>
      </c>
      <c r="K9" s="31" t="str">
        <f>'150151'!K9</f>
        <v>2023-39</v>
      </c>
      <c r="L9" s="31" t="str">
        <f>'150151'!L9</f>
        <v>2023-40</v>
      </c>
      <c r="M9" s="31" t="str">
        <f>'150151'!M9</f>
        <v>2023-41</v>
      </c>
      <c r="N9" s="31" t="str">
        <f>'150151'!N9</f>
        <v>2023-42</v>
      </c>
      <c r="O9" s="31" t="str">
        <f>'150151'!O9</f>
        <v>2023-43</v>
      </c>
      <c r="P9" s="31" t="str">
        <f>'150151'!P9</f>
        <v>2023-44</v>
      </c>
      <c r="Q9" s="31" t="str">
        <f>'150151'!Q9</f>
        <v>2023-45</v>
      </c>
      <c r="R9" s="31" t="str">
        <f>'150151'!R9</f>
        <v>2023-46</v>
      </c>
      <c r="S9" s="31" t="str">
        <f>'150151'!S9</f>
        <v>2023-47</v>
      </c>
      <c r="T9" s="31" t="str">
        <f>'150151'!T9</f>
        <v>2023-48</v>
      </c>
      <c r="U9" s="31" t="str">
        <f>'150151'!U9</f>
        <v>2023-49</v>
      </c>
      <c r="V9" s="31" t="str">
        <f>'150151'!V9</f>
        <v>2023-50</v>
      </c>
      <c r="W9" s="31" t="str">
        <f>'150151'!W9</f>
        <v>2023-51</v>
      </c>
      <c r="X9" s="31" t="str">
        <f>'150151'!X9</f>
        <v>2023-52</v>
      </c>
      <c r="Y9" s="31" t="s">
        <v>110</v>
      </c>
      <c r="Z9" s="31" t="s">
        <v>111</v>
      </c>
      <c r="AA9" s="31" t="s">
        <v>112</v>
      </c>
      <c r="AB9" s="31" t="s">
        <v>113</v>
      </c>
      <c r="AC9" s="31" t="s">
        <v>114</v>
      </c>
      <c r="AD9" s="31" t="s">
        <v>115</v>
      </c>
      <c r="AE9" s="153"/>
    </row>
    <row r="10" spans="1:43" s="2" customFormat="1" ht="50.1" customHeight="1" thickTop="1" thickBot="1">
      <c r="A10" s="167">
        <f>'PANEL DE CONTROL DISTRITAL'!A9</f>
        <v>1</v>
      </c>
      <c r="B10" s="169" t="str">
        <f>'PANEL DE CONTROL DISTRITAL'!B9</f>
        <v>ENTREVISTA</v>
      </c>
      <c r="C10" s="166" t="str">
        <f>'PANEL DE CONTROL DISTRITAL'!C9</f>
        <v xml:space="preserve"> Auxiliar de Atención Ciudadana</v>
      </c>
      <c r="D10" s="170" t="str">
        <f>'PANEL DE CONTROL DISTRITAL'!D9</f>
        <v>Efectividad de la entrevista =</v>
      </c>
      <c r="E10" s="166" t="str">
        <f>'PANEL DE CONTROL DISTRITAL'!E9</f>
        <v>(Número de trámites aplicados / (Número de fichas requisitadas - Notificaciones de improcedencia de trámite)) x 100</v>
      </c>
      <c r="F10" s="171" t="str">
        <f>'PANEL DE CONTROL DISTRITAL'!F9</f>
        <v>Semanal (remesa)</v>
      </c>
      <c r="G10" s="172">
        <f>'PANEL DE CONTROL DISTRITAL'!G9</f>
        <v>0.9</v>
      </c>
      <c r="H10" s="25" t="str">
        <f>'PANEL DE CONTROL DISTRITAL'!H9</f>
        <v>Número de trámites aplicados</v>
      </c>
      <c r="I10" s="64">
        <v>33</v>
      </c>
      <c r="J10" s="64">
        <v>170</v>
      </c>
      <c r="K10" s="64">
        <v>179</v>
      </c>
      <c r="L10" s="64">
        <v>169</v>
      </c>
      <c r="M10" s="64">
        <v>174</v>
      </c>
      <c r="N10" s="64">
        <v>144</v>
      </c>
      <c r="O10" s="64">
        <v>142</v>
      </c>
      <c r="P10" s="64">
        <v>168</v>
      </c>
      <c r="Q10" s="64">
        <v>123</v>
      </c>
      <c r="R10" s="64">
        <v>74</v>
      </c>
      <c r="S10" s="64">
        <v>188</v>
      </c>
      <c r="T10" s="64">
        <v>217</v>
      </c>
      <c r="U10" s="64">
        <v>139</v>
      </c>
      <c r="V10" s="64">
        <v>261</v>
      </c>
      <c r="W10" s="64">
        <v>396</v>
      </c>
      <c r="X10" s="64">
        <v>213</v>
      </c>
      <c r="Y10" s="64">
        <v>243</v>
      </c>
      <c r="Z10" s="64">
        <v>137</v>
      </c>
      <c r="AA10" s="64">
        <v>267</v>
      </c>
      <c r="AB10" s="64">
        <v>313</v>
      </c>
      <c r="AC10" s="64">
        <v>570</v>
      </c>
      <c r="AD10" s="64">
        <v>197</v>
      </c>
      <c r="AE10" s="168">
        <f>IFERROR(SUM(I10:AD10)/SUM(I11:AD11),0)</f>
        <v>1</v>
      </c>
    </row>
    <row r="11" spans="1:43" s="2" customFormat="1" ht="76.5" customHeight="1" thickTop="1" thickBot="1">
      <c r="A11" s="167"/>
      <c r="B11" s="169"/>
      <c r="C11" s="166"/>
      <c r="D11" s="170"/>
      <c r="E11" s="166"/>
      <c r="F11" s="171"/>
      <c r="G11" s="172"/>
      <c r="H11" s="25" t="str">
        <f>'PANEL DE CONTROL DISTRITAL'!H10</f>
        <v>Número de fichas requisitadas - Notificaciones de improcedencia de trámite</v>
      </c>
      <c r="I11" s="68">
        <v>33</v>
      </c>
      <c r="J11" s="68">
        <v>170</v>
      </c>
      <c r="K11" s="68">
        <v>179</v>
      </c>
      <c r="L11" s="68">
        <v>169</v>
      </c>
      <c r="M11" s="68">
        <v>174</v>
      </c>
      <c r="N11" s="68">
        <v>144</v>
      </c>
      <c r="O11" s="68">
        <v>142</v>
      </c>
      <c r="P11" s="68">
        <v>168</v>
      </c>
      <c r="Q11" s="68">
        <v>123</v>
      </c>
      <c r="R11" s="68">
        <v>74</v>
      </c>
      <c r="S11" s="68">
        <v>188</v>
      </c>
      <c r="T11" s="68">
        <v>217</v>
      </c>
      <c r="U11" s="68">
        <v>139</v>
      </c>
      <c r="V11" s="68">
        <v>261</v>
      </c>
      <c r="W11" s="68">
        <v>396</v>
      </c>
      <c r="X11" s="68">
        <v>213</v>
      </c>
      <c r="Y11" s="68">
        <v>243</v>
      </c>
      <c r="Z11" s="68">
        <v>137</v>
      </c>
      <c r="AA11" s="68">
        <v>267</v>
      </c>
      <c r="AB11" s="68">
        <v>313</v>
      </c>
      <c r="AC11" s="68">
        <v>570</v>
      </c>
      <c r="AD11" s="68">
        <v>197</v>
      </c>
      <c r="AE11" s="168"/>
    </row>
    <row r="12" spans="1:43" s="45" customFormat="1" ht="8.1" customHeight="1" thickTop="1" thickBot="1">
      <c r="A12" s="167">
        <v>0</v>
      </c>
      <c r="B12" s="167"/>
      <c r="C12" s="167"/>
      <c r="D12" s="167"/>
      <c r="E12" s="167"/>
      <c r="F12" s="167"/>
      <c r="G12" s="167"/>
      <c r="H12" s="167"/>
      <c r="I12" s="167"/>
      <c r="J12" s="167"/>
      <c r="K12" s="167"/>
      <c r="L12" s="167"/>
      <c r="M12" s="167"/>
      <c r="N12" s="167"/>
      <c r="O12" s="167"/>
      <c r="P12" s="167"/>
      <c r="Q12" s="167"/>
      <c r="R12" s="167"/>
      <c r="S12" s="167"/>
      <c r="T12" s="167"/>
      <c r="U12" s="167"/>
      <c r="V12" s="167"/>
      <c r="W12" s="167"/>
      <c r="X12" s="167"/>
      <c r="Y12" s="167"/>
      <c r="Z12" s="167"/>
      <c r="AA12" s="167"/>
      <c r="AB12" s="167"/>
      <c r="AC12" s="167"/>
      <c r="AD12" s="167"/>
      <c r="AE12" s="167"/>
      <c r="AF12" s="44"/>
      <c r="AG12" s="44"/>
      <c r="AH12" s="44"/>
      <c r="AI12" s="44"/>
      <c r="AJ12" s="44"/>
      <c r="AK12" s="44"/>
      <c r="AL12" s="44"/>
      <c r="AM12" s="44"/>
      <c r="AN12" s="44"/>
      <c r="AO12" s="44"/>
      <c r="AP12" s="44"/>
      <c r="AQ12" s="44"/>
    </row>
    <row r="13" spans="1:43" s="3" customFormat="1" ht="50.1" customHeight="1" thickTop="1" thickBot="1">
      <c r="A13" s="167">
        <f>'PANEL DE CONTROL DISTRITAL'!A12</f>
        <v>2</v>
      </c>
      <c r="B13" s="169" t="str">
        <f>'PANEL DE CONTROL DISTRITAL'!B12</f>
        <v>TRÁMITE</v>
      </c>
      <c r="C13" s="166" t="str">
        <f>'PANEL DE CONTROL DISTRITAL'!C12</f>
        <v>Operador de Equipo Tecnológico</v>
      </c>
      <c r="D13" s="170" t="str">
        <f>'PANEL DE CONTROL DISTRITAL'!D12</f>
        <v>Trámites exitosos efectivos=</v>
      </c>
      <c r="E13" s="166" t="str">
        <f>'PANEL DE CONTROL DISTRITAL'!E12</f>
        <v>(Número de trámites exitosos / Número de trámites aplicados) x 100</v>
      </c>
      <c r="F13" s="171" t="str">
        <f>'PANEL DE CONTROL DISTRITAL'!F12</f>
        <v>Semanal (remesa)</v>
      </c>
      <c r="G13" s="172">
        <f>'PANEL DE CONTROL DISTRITAL'!G12</f>
        <v>0.9</v>
      </c>
      <c r="H13" s="25" t="str">
        <f>'PANEL DE CONTROL DISTRITAL'!H12</f>
        <v>Número de trámites exitosos</v>
      </c>
      <c r="I13" s="64">
        <v>33</v>
      </c>
      <c r="J13" s="64">
        <v>168</v>
      </c>
      <c r="K13" s="64">
        <v>176</v>
      </c>
      <c r="L13" s="64">
        <v>169</v>
      </c>
      <c r="M13" s="64">
        <v>174</v>
      </c>
      <c r="N13" s="64">
        <v>144</v>
      </c>
      <c r="O13" s="64">
        <v>141</v>
      </c>
      <c r="P13" s="64">
        <v>167</v>
      </c>
      <c r="Q13" s="64">
        <v>123</v>
      </c>
      <c r="R13" s="64">
        <v>74</v>
      </c>
      <c r="S13" s="64">
        <v>188</v>
      </c>
      <c r="T13" s="64">
        <v>217</v>
      </c>
      <c r="U13" s="64">
        <v>139</v>
      </c>
      <c r="V13" s="64">
        <v>261</v>
      </c>
      <c r="W13" s="64">
        <v>394</v>
      </c>
      <c r="X13" s="64">
        <v>213</v>
      </c>
      <c r="Y13" s="64">
        <v>243</v>
      </c>
      <c r="Z13" s="64">
        <v>137</v>
      </c>
      <c r="AA13" s="64">
        <v>267</v>
      </c>
      <c r="AB13" s="64">
        <v>313</v>
      </c>
      <c r="AC13" s="64">
        <v>570</v>
      </c>
      <c r="AD13" s="64">
        <v>197</v>
      </c>
      <c r="AE13" s="168">
        <f>IFERROR(SUM(I13:AD13)/SUM(I14:AD14),0)</f>
        <v>0.99800752711976981</v>
      </c>
    </row>
    <row r="14" spans="1:43" s="3" customFormat="1" ht="50.1" customHeight="1" thickTop="1" thickBot="1">
      <c r="A14" s="167"/>
      <c r="B14" s="169"/>
      <c r="C14" s="166"/>
      <c r="D14" s="170"/>
      <c r="E14" s="166"/>
      <c r="F14" s="171"/>
      <c r="G14" s="172"/>
      <c r="H14" s="25" t="str">
        <f>'PANEL DE CONTROL DISTRITAL'!H13</f>
        <v>Número de trámites aplicados</v>
      </c>
      <c r="I14" s="68">
        <v>33</v>
      </c>
      <c r="J14" s="68">
        <v>170</v>
      </c>
      <c r="K14" s="68">
        <v>179</v>
      </c>
      <c r="L14" s="68">
        <v>169</v>
      </c>
      <c r="M14" s="68">
        <v>174</v>
      </c>
      <c r="N14" s="68">
        <v>144</v>
      </c>
      <c r="O14" s="68">
        <v>142</v>
      </c>
      <c r="P14" s="68">
        <v>168</v>
      </c>
      <c r="Q14" s="68">
        <v>123</v>
      </c>
      <c r="R14" s="68">
        <v>74</v>
      </c>
      <c r="S14" s="68">
        <v>188</v>
      </c>
      <c r="T14" s="68">
        <v>217</v>
      </c>
      <c r="U14" s="68">
        <v>139</v>
      </c>
      <c r="V14" s="68">
        <v>261</v>
      </c>
      <c r="W14" s="68">
        <v>396</v>
      </c>
      <c r="X14" s="68">
        <v>213</v>
      </c>
      <c r="Y14" s="68">
        <v>243</v>
      </c>
      <c r="Z14" s="68">
        <v>137</v>
      </c>
      <c r="AA14" s="68">
        <v>267</v>
      </c>
      <c r="AB14" s="68">
        <v>313</v>
      </c>
      <c r="AC14" s="68">
        <v>570</v>
      </c>
      <c r="AD14" s="68">
        <v>197</v>
      </c>
      <c r="AE14" s="168"/>
    </row>
    <row r="15" spans="1:43" s="45" customFormat="1" ht="8.1" customHeight="1" thickTop="1" thickBot="1">
      <c r="A15" s="167"/>
      <c r="B15" s="167"/>
      <c r="C15" s="167"/>
      <c r="D15" s="167"/>
      <c r="E15" s="167"/>
      <c r="F15" s="167"/>
      <c r="G15" s="167"/>
      <c r="H15" s="167"/>
      <c r="I15" s="167"/>
      <c r="J15" s="167"/>
      <c r="K15" s="167"/>
      <c r="L15" s="167"/>
      <c r="M15" s="167"/>
      <c r="N15" s="167"/>
      <c r="O15" s="167"/>
      <c r="P15" s="167"/>
      <c r="Q15" s="167"/>
      <c r="R15" s="167"/>
      <c r="S15" s="167"/>
      <c r="T15" s="167"/>
      <c r="U15" s="167"/>
      <c r="V15" s="167"/>
      <c r="W15" s="167"/>
      <c r="X15" s="167"/>
      <c r="Y15" s="167"/>
      <c r="Z15" s="167"/>
      <c r="AA15" s="167"/>
      <c r="AB15" s="167"/>
      <c r="AC15" s="167"/>
      <c r="AD15" s="167"/>
      <c r="AE15" s="167"/>
      <c r="AF15" s="44"/>
      <c r="AG15" s="44"/>
      <c r="AH15" s="44"/>
      <c r="AI15" s="44"/>
      <c r="AJ15" s="44"/>
      <c r="AK15" s="44"/>
      <c r="AL15" s="44"/>
      <c r="AM15" s="44"/>
      <c r="AN15" s="44"/>
      <c r="AO15" s="44"/>
      <c r="AP15" s="44"/>
      <c r="AQ15" s="44"/>
    </row>
    <row r="16" spans="1:43" s="3" customFormat="1" ht="50.1" customHeight="1" thickTop="1" thickBot="1">
      <c r="A16" s="167">
        <f>'PANEL DE CONTROL DISTRITAL'!A15</f>
        <v>3</v>
      </c>
      <c r="B16" s="169" t="str">
        <f>'PANEL DE CONTROL DISTRITAL'!B15</f>
        <v>TRANSFERENCIA</v>
      </c>
      <c r="C16" s="166" t="str">
        <f>'PANEL DE CONTROL DISTRITAL'!C15</f>
        <v>Responsable de Módulo</v>
      </c>
      <c r="D16" s="170" t="str">
        <f>'PANEL DE CONTROL DISTRITAL'!D15</f>
        <v xml:space="preserve">Transacciones exitosas = </v>
      </c>
      <c r="E16" s="166" t="str">
        <f>'PANEL DE CONTROL DISTRITAL'!E15</f>
        <v>(Número de Archivos de Transacción aceptados /Total de Archivos de Transacción procesados) x100</v>
      </c>
      <c r="F16" s="171" t="str">
        <f>'PANEL DE CONTROL DISTRITAL'!F15</f>
        <v>Semanal (remesa)</v>
      </c>
      <c r="G16" s="172">
        <f>'PANEL DE CONTROL DISTRITAL'!G15</f>
        <v>0.9</v>
      </c>
      <c r="H16" s="25" t="str">
        <f>'PANEL DE CONTROL DISTRITAL'!H15</f>
        <v>Número de Archivos de Transacción aceptados</v>
      </c>
      <c r="I16" s="64">
        <v>33</v>
      </c>
      <c r="J16" s="64">
        <v>170</v>
      </c>
      <c r="K16" s="64">
        <v>179</v>
      </c>
      <c r="L16" s="64">
        <v>169</v>
      </c>
      <c r="M16" s="64">
        <v>174</v>
      </c>
      <c r="N16" s="64">
        <v>144</v>
      </c>
      <c r="O16" s="64">
        <v>142</v>
      </c>
      <c r="P16" s="64">
        <v>168</v>
      </c>
      <c r="Q16" s="64">
        <v>123</v>
      </c>
      <c r="R16" s="64">
        <v>74</v>
      </c>
      <c r="S16" s="64">
        <v>188</v>
      </c>
      <c r="T16" s="64">
        <v>217</v>
      </c>
      <c r="U16" s="64">
        <v>139</v>
      </c>
      <c r="V16" s="64">
        <v>261</v>
      </c>
      <c r="W16" s="64">
        <v>396</v>
      </c>
      <c r="X16" s="64">
        <v>213</v>
      </c>
      <c r="Y16" s="64">
        <v>243</v>
      </c>
      <c r="Z16" s="64">
        <v>137</v>
      </c>
      <c r="AA16" s="64">
        <v>267</v>
      </c>
      <c r="AB16" s="64">
        <v>313</v>
      </c>
      <c r="AC16" s="64">
        <v>570</v>
      </c>
      <c r="AD16" s="64">
        <v>197</v>
      </c>
      <c r="AE16" s="168">
        <f>IFERROR(SUM(I16:AD16)/SUM(I17:AD17),0)</f>
        <v>1</v>
      </c>
    </row>
    <row r="17" spans="1:43" s="3" customFormat="1" ht="50.1" customHeight="1" thickTop="1" thickBot="1">
      <c r="A17" s="167"/>
      <c r="B17" s="169"/>
      <c r="C17" s="166"/>
      <c r="D17" s="170"/>
      <c r="E17" s="166"/>
      <c r="F17" s="171"/>
      <c r="G17" s="172"/>
      <c r="H17" s="25" t="str">
        <f>'PANEL DE CONTROL DISTRITAL'!H16</f>
        <v>Total de Archivos de Transacción procesados</v>
      </c>
      <c r="I17" s="68">
        <v>33</v>
      </c>
      <c r="J17" s="68">
        <v>170</v>
      </c>
      <c r="K17" s="68">
        <v>179</v>
      </c>
      <c r="L17" s="68">
        <v>169</v>
      </c>
      <c r="M17" s="68">
        <v>174</v>
      </c>
      <c r="N17" s="68">
        <v>144</v>
      </c>
      <c r="O17" s="68">
        <v>142</v>
      </c>
      <c r="P17" s="68">
        <v>168</v>
      </c>
      <c r="Q17" s="68">
        <v>123</v>
      </c>
      <c r="R17" s="68">
        <v>74</v>
      </c>
      <c r="S17" s="68">
        <v>188</v>
      </c>
      <c r="T17" s="68">
        <v>217</v>
      </c>
      <c r="U17" s="68">
        <v>139</v>
      </c>
      <c r="V17" s="68">
        <v>261</v>
      </c>
      <c r="W17" s="68">
        <v>396</v>
      </c>
      <c r="X17" s="68">
        <v>213</v>
      </c>
      <c r="Y17" s="68">
        <v>243</v>
      </c>
      <c r="Z17" s="68">
        <v>137</v>
      </c>
      <c r="AA17" s="68">
        <v>267</v>
      </c>
      <c r="AB17" s="68">
        <v>313</v>
      </c>
      <c r="AC17" s="68">
        <v>570</v>
      </c>
      <c r="AD17" s="68">
        <v>197</v>
      </c>
      <c r="AE17" s="168"/>
    </row>
    <row r="18" spans="1:43" s="45" customFormat="1" ht="8.1" customHeight="1" thickTop="1" thickBot="1">
      <c r="A18" s="167"/>
      <c r="B18" s="167"/>
      <c r="C18" s="167"/>
      <c r="D18" s="167"/>
      <c r="E18" s="167"/>
      <c r="F18" s="167"/>
      <c r="G18" s="167"/>
      <c r="H18" s="167"/>
      <c r="I18" s="167"/>
      <c r="J18" s="167"/>
      <c r="K18" s="167"/>
      <c r="L18" s="167"/>
      <c r="M18" s="167"/>
      <c r="N18" s="167"/>
      <c r="O18" s="167"/>
      <c r="P18" s="167"/>
      <c r="Q18" s="167"/>
      <c r="R18" s="167"/>
      <c r="S18" s="167"/>
      <c r="T18" s="167"/>
      <c r="U18" s="167"/>
      <c r="V18" s="167"/>
      <c r="W18" s="167"/>
      <c r="X18" s="167"/>
      <c r="Y18" s="167"/>
      <c r="Z18" s="167"/>
      <c r="AA18" s="167"/>
      <c r="AB18" s="167"/>
      <c r="AC18" s="167"/>
      <c r="AD18" s="167"/>
      <c r="AE18" s="167"/>
      <c r="AF18" s="44"/>
      <c r="AG18" s="44"/>
      <c r="AH18" s="44"/>
      <c r="AI18" s="44"/>
      <c r="AJ18" s="44"/>
      <c r="AK18" s="44"/>
      <c r="AL18" s="44"/>
      <c r="AM18" s="44"/>
      <c r="AN18" s="44"/>
      <c r="AO18" s="44"/>
      <c r="AP18" s="44"/>
      <c r="AQ18" s="44"/>
    </row>
    <row r="19" spans="1:43" s="3" customFormat="1" ht="50.1" customHeight="1" thickTop="1" thickBot="1">
      <c r="A19" s="167">
        <f>'PANEL DE CONTROL DISTRITAL'!A18</f>
        <v>4</v>
      </c>
      <c r="B19" s="169" t="str">
        <f>'PANEL DE CONTROL DISTRITAL'!B18</f>
        <v>CONCILIACIÓN</v>
      </c>
      <c r="C19" s="166" t="str">
        <f>'PANEL DE CONTROL DISTRITAL'!C18</f>
        <v>Responsable de Módulo</v>
      </c>
      <c r="D19" s="170" t="str">
        <f>'PANEL DE CONTROL DISTRITAL'!D18</f>
        <v xml:space="preserve">Credenciales disponibles para entrega = </v>
      </c>
      <c r="E19" s="166" t="str">
        <f>'PANEL DE CONTROL DISTRITAL'!E18</f>
        <v>((Credenciales recibidas - Credenciales inconsistentes) / Credenciales recibidas) x 100</v>
      </c>
      <c r="F19" s="171" t="str">
        <f>'PANEL DE CONTROL DISTRITAL'!F18</f>
        <v>Semanal (remesa)</v>
      </c>
      <c r="G19" s="172">
        <f>'PANEL DE CONTROL DISTRITAL'!G18</f>
        <v>0.9</v>
      </c>
      <c r="H19" s="25" t="str">
        <f>'PANEL DE CONTROL DISTRITAL'!H18</f>
        <v xml:space="preserve">Credenciales Recibidas - Credenciales inconsistentes </v>
      </c>
      <c r="I19" s="64">
        <v>39</v>
      </c>
      <c r="J19" s="64">
        <v>184</v>
      </c>
      <c r="K19" s="64">
        <v>179</v>
      </c>
      <c r="L19" s="64">
        <v>175</v>
      </c>
      <c r="M19" s="64">
        <v>135</v>
      </c>
      <c r="N19" s="64">
        <v>216</v>
      </c>
      <c r="O19" s="64">
        <v>138</v>
      </c>
      <c r="P19" s="64">
        <v>119</v>
      </c>
      <c r="Q19" s="64">
        <v>175</v>
      </c>
      <c r="R19" s="64">
        <v>87</v>
      </c>
      <c r="S19" s="64">
        <v>106</v>
      </c>
      <c r="T19" s="64">
        <v>221</v>
      </c>
      <c r="U19" s="64">
        <v>151</v>
      </c>
      <c r="V19" s="64">
        <v>122</v>
      </c>
      <c r="W19" s="64">
        <v>351</v>
      </c>
      <c r="X19" s="64">
        <v>356</v>
      </c>
      <c r="Y19" s="64">
        <v>178</v>
      </c>
      <c r="Z19" s="64">
        <v>175</v>
      </c>
      <c r="AA19" s="64">
        <v>150</v>
      </c>
      <c r="AB19" s="64">
        <v>375</v>
      </c>
      <c r="AC19" s="64">
        <v>273</v>
      </c>
      <c r="AD19" s="64">
        <v>53</v>
      </c>
      <c r="AE19" s="168">
        <f>IFERROR(SUM(I19:AD19)/SUM(I20:AD20),0)</f>
        <v>1</v>
      </c>
    </row>
    <row r="20" spans="1:43" s="3" customFormat="1" ht="50.1" customHeight="1" thickTop="1" thickBot="1">
      <c r="A20" s="167"/>
      <c r="B20" s="169"/>
      <c r="C20" s="166"/>
      <c r="D20" s="170"/>
      <c r="E20" s="166"/>
      <c r="F20" s="171"/>
      <c r="G20" s="172"/>
      <c r="H20" s="25" t="str">
        <f>'PANEL DE CONTROL DISTRITAL'!H19</f>
        <v>Credenciales recibidas</v>
      </c>
      <c r="I20" s="68">
        <v>39</v>
      </c>
      <c r="J20" s="68">
        <v>184</v>
      </c>
      <c r="K20" s="68">
        <v>179</v>
      </c>
      <c r="L20" s="68">
        <v>175</v>
      </c>
      <c r="M20" s="68">
        <v>135</v>
      </c>
      <c r="N20" s="68">
        <v>216</v>
      </c>
      <c r="O20" s="68">
        <v>138</v>
      </c>
      <c r="P20" s="68">
        <v>119</v>
      </c>
      <c r="Q20" s="68">
        <v>175</v>
      </c>
      <c r="R20" s="68">
        <v>87</v>
      </c>
      <c r="S20" s="68">
        <v>106</v>
      </c>
      <c r="T20" s="68">
        <v>221</v>
      </c>
      <c r="U20" s="68">
        <v>151</v>
      </c>
      <c r="V20" s="68">
        <v>122</v>
      </c>
      <c r="W20" s="68">
        <v>351</v>
      </c>
      <c r="X20" s="68">
        <v>356</v>
      </c>
      <c r="Y20" s="68">
        <v>178</v>
      </c>
      <c r="Z20" s="68">
        <v>175</v>
      </c>
      <c r="AA20" s="68">
        <v>150</v>
      </c>
      <c r="AB20" s="68">
        <v>375</v>
      </c>
      <c r="AC20" s="68">
        <v>273</v>
      </c>
      <c r="AD20" s="68">
        <v>53</v>
      </c>
      <c r="AE20" s="168"/>
    </row>
    <row r="21" spans="1:43" s="45" customFormat="1" ht="8.1" customHeight="1" thickTop="1" thickBot="1">
      <c r="A21" s="46"/>
      <c r="B21" s="47"/>
      <c r="C21" s="48"/>
      <c r="D21" s="49"/>
      <c r="E21" s="48"/>
      <c r="F21" s="50"/>
      <c r="G21" s="51"/>
      <c r="H21" s="52"/>
      <c r="I21" s="53"/>
      <c r="J21" s="53"/>
      <c r="K21" s="53"/>
      <c r="L21" s="53"/>
      <c r="M21" s="53"/>
      <c r="N21" s="53"/>
      <c r="O21" s="53"/>
      <c r="P21" s="53"/>
      <c r="Q21" s="72"/>
      <c r="R21" s="53"/>
      <c r="S21" s="53"/>
      <c r="T21" s="53"/>
      <c r="U21" s="53"/>
      <c r="V21" s="53"/>
      <c r="W21" s="53"/>
      <c r="X21" s="53"/>
      <c r="Y21" s="53"/>
      <c r="Z21" s="53"/>
      <c r="AA21" s="53"/>
      <c r="AB21" s="53"/>
      <c r="AC21" s="53"/>
      <c r="AD21" s="53"/>
      <c r="AE21" s="54"/>
      <c r="AF21" s="44"/>
      <c r="AG21" s="44"/>
      <c r="AH21" s="44"/>
      <c r="AI21" s="44"/>
      <c r="AJ21" s="44"/>
      <c r="AK21" s="44"/>
      <c r="AL21" s="44"/>
      <c r="AM21" s="44"/>
      <c r="AN21" s="44"/>
      <c r="AO21" s="44"/>
      <c r="AP21" s="44"/>
      <c r="AQ21" s="44"/>
    </row>
    <row r="22" spans="1:43" s="3" customFormat="1" ht="50.1" customHeight="1" thickTop="1" thickBot="1">
      <c r="A22" s="167">
        <f>'PANEL DE CONTROL DISTRITAL'!A21</f>
        <v>5</v>
      </c>
      <c r="B22" s="169" t="str">
        <f>'PANEL DE CONTROL DISTRITAL'!B21</f>
        <v>CONCILIACIÓN</v>
      </c>
      <c r="C22" s="166" t="str">
        <f>'PANEL DE CONTROL DISTRITAL'!C21</f>
        <v>Responsable de Módulo</v>
      </c>
      <c r="D22" s="170" t="str">
        <f>'PANEL DE CONTROL DISTRITAL'!D21</f>
        <v xml:space="preserve">Credenciales disponibles para entrega = </v>
      </c>
      <c r="E22" s="166" t="str">
        <f>'PANEL DE CONTROL DISTRITAL'!E21</f>
        <v>(Credenciales en resguardo / Credenciales totales en SIIRFE disponibles para entrega) x 100</v>
      </c>
      <c r="F22" s="171" t="str">
        <f>'PANEL DE CONTROL DISTRITAL'!F21</f>
        <v>Semanal (remesa)</v>
      </c>
      <c r="G22" s="172">
        <f>'PANEL DE CONTROL DISTRITAL'!G21</f>
        <v>1</v>
      </c>
      <c r="H22" s="25" t="str">
        <f>'PANEL DE CONTROL DISTRITAL'!H21</f>
        <v>Credenciales en resguardo</v>
      </c>
      <c r="I22" s="64">
        <v>454</v>
      </c>
      <c r="J22" s="64">
        <v>460</v>
      </c>
      <c r="K22" s="64">
        <v>389</v>
      </c>
      <c r="L22" s="64">
        <v>407</v>
      </c>
      <c r="M22" s="64">
        <v>289</v>
      </c>
      <c r="N22" s="64">
        <v>377</v>
      </c>
      <c r="O22" s="64">
        <v>293</v>
      </c>
      <c r="P22" s="64">
        <v>242</v>
      </c>
      <c r="Q22" s="64">
        <v>324</v>
      </c>
      <c r="R22" s="64">
        <v>309</v>
      </c>
      <c r="S22" s="64">
        <v>231</v>
      </c>
      <c r="T22" s="64">
        <v>382</v>
      </c>
      <c r="U22" s="64">
        <v>383</v>
      </c>
      <c r="V22" s="64">
        <v>247</v>
      </c>
      <c r="W22" s="64">
        <v>440</v>
      </c>
      <c r="X22" s="64">
        <v>553</v>
      </c>
      <c r="Y22" s="64">
        <v>331</v>
      </c>
      <c r="Z22" s="64">
        <v>369</v>
      </c>
      <c r="AA22" s="64">
        <v>258</v>
      </c>
      <c r="AB22" s="64">
        <v>497</v>
      </c>
      <c r="AC22" s="64">
        <v>497</v>
      </c>
      <c r="AD22" s="64">
        <v>425</v>
      </c>
      <c r="AE22" s="168">
        <f>IFERROR(SUM(I22:AD22)/SUM(I23:AD23),0)</f>
        <v>1</v>
      </c>
    </row>
    <row r="23" spans="1:43" s="3" customFormat="1" ht="50.1" customHeight="1" thickTop="1" thickBot="1">
      <c r="A23" s="167"/>
      <c r="B23" s="169"/>
      <c r="C23" s="166"/>
      <c r="D23" s="170"/>
      <c r="E23" s="166"/>
      <c r="F23" s="171"/>
      <c r="G23" s="172"/>
      <c r="H23" s="25" t="str">
        <f>'PANEL DE CONTROL DISTRITAL'!H22</f>
        <v>Credenciales totales en SIIRFE disponibles para entrega</v>
      </c>
      <c r="I23" s="68">
        <v>454</v>
      </c>
      <c r="J23" s="68">
        <v>460</v>
      </c>
      <c r="K23" s="68">
        <v>389</v>
      </c>
      <c r="L23" s="68">
        <v>407</v>
      </c>
      <c r="M23" s="68">
        <v>289</v>
      </c>
      <c r="N23" s="68">
        <v>377</v>
      </c>
      <c r="O23" s="68">
        <v>293</v>
      </c>
      <c r="P23" s="68">
        <v>242</v>
      </c>
      <c r="Q23" s="68">
        <v>324</v>
      </c>
      <c r="R23" s="68">
        <v>309</v>
      </c>
      <c r="S23" s="68">
        <v>231</v>
      </c>
      <c r="T23" s="68">
        <v>382</v>
      </c>
      <c r="U23" s="68">
        <v>383</v>
      </c>
      <c r="V23" s="68">
        <v>247</v>
      </c>
      <c r="W23" s="68">
        <v>440</v>
      </c>
      <c r="X23" s="68">
        <v>553</v>
      </c>
      <c r="Y23" s="68">
        <v>331</v>
      </c>
      <c r="Z23" s="68">
        <v>369</v>
      </c>
      <c r="AA23" s="68">
        <v>258</v>
      </c>
      <c r="AB23" s="68">
        <v>497</v>
      </c>
      <c r="AC23" s="68">
        <v>497</v>
      </c>
      <c r="AD23" s="68">
        <v>425</v>
      </c>
      <c r="AE23" s="168"/>
    </row>
    <row r="24" spans="1:43" s="4" customFormat="1" ht="7.5" customHeight="1" thickTop="1" thickBot="1">
      <c r="A24" s="167"/>
      <c r="B24" s="167"/>
      <c r="C24" s="167"/>
      <c r="D24" s="167"/>
      <c r="E24" s="167"/>
      <c r="F24" s="167"/>
      <c r="G24" s="167"/>
      <c r="H24" s="167"/>
      <c r="I24" s="167"/>
      <c r="J24" s="167"/>
      <c r="K24" s="167"/>
      <c r="L24" s="167"/>
      <c r="M24" s="167"/>
      <c r="N24" s="167"/>
      <c r="O24" s="167"/>
      <c r="P24" s="167"/>
      <c r="Q24" s="167"/>
      <c r="R24" s="167"/>
      <c r="S24" s="167"/>
      <c r="T24" s="167"/>
      <c r="U24" s="167"/>
      <c r="V24" s="167"/>
      <c r="W24" s="167"/>
      <c r="X24" s="167"/>
      <c r="Y24" s="167"/>
      <c r="Z24" s="167"/>
      <c r="AA24" s="167"/>
      <c r="AB24" s="167"/>
      <c r="AC24" s="167"/>
      <c r="AD24" s="167"/>
      <c r="AE24" s="167"/>
    </row>
    <row r="25" spans="1:43" ht="50.1" customHeight="1" thickTop="1" thickBot="1">
      <c r="A25" s="167">
        <f>'PANEL DE CONTROL DISTRITAL'!A24</f>
        <v>6</v>
      </c>
      <c r="B25" s="169" t="str">
        <f>'PANEL DE CONTROL DISTRITAL'!B24</f>
        <v>ENTREGA</v>
      </c>
      <c r="C25" s="166" t="str">
        <f>'PANEL DE CONTROL DISTRITAL'!C24</f>
        <v>Operador de Equipo Tecnológico</v>
      </c>
      <c r="D25" s="170" t="str">
        <f>'PANEL DE CONTROL DISTRITAL'!D24</f>
        <v xml:space="preserve">Efectividad de entrega de CPV en MAC = </v>
      </c>
      <c r="E25" s="166" t="str">
        <f>'PANEL DE CONTROL DISTRITAL'!E24</f>
        <v>(Total de credenciales entregadas / Total de credenciales solicitadas) x 100</v>
      </c>
      <c r="F25" s="171" t="str">
        <f>'PANEL DE CONTROL DISTRITAL'!F24</f>
        <v>Semanal (remesa)</v>
      </c>
      <c r="G25" s="172">
        <f>'PANEL DE CONTROL DISTRITAL'!G24</f>
        <v>0.9</v>
      </c>
      <c r="H25" s="25" t="str">
        <f>'PANEL DE CONTROL DISTRITAL'!H24</f>
        <v xml:space="preserve">Total de credenciales entregadas </v>
      </c>
      <c r="I25" s="64">
        <v>94</v>
      </c>
      <c r="J25" s="64">
        <v>178</v>
      </c>
      <c r="K25" s="64">
        <v>248</v>
      </c>
      <c r="L25" s="64">
        <v>157</v>
      </c>
      <c r="M25" s="64">
        <v>252</v>
      </c>
      <c r="N25" s="64">
        <v>126</v>
      </c>
      <c r="O25" s="64">
        <v>222</v>
      </c>
      <c r="P25" s="64">
        <v>170</v>
      </c>
      <c r="Q25" s="64">
        <v>93</v>
      </c>
      <c r="R25" s="64">
        <v>102</v>
      </c>
      <c r="S25" s="64">
        <v>183</v>
      </c>
      <c r="T25" s="64">
        <v>70</v>
      </c>
      <c r="U25" s="64">
        <v>150</v>
      </c>
      <c r="V25" s="64">
        <v>258</v>
      </c>
      <c r="W25" s="64">
        <v>158</v>
      </c>
      <c r="X25" s="64">
        <v>242</v>
      </c>
      <c r="Y25" s="64">
        <v>400</v>
      </c>
      <c r="Z25" s="64">
        <v>137</v>
      </c>
      <c r="AA25" s="64">
        <v>261</v>
      </c>
      <c r="AB25" s="64">
        <v>136</v>
      </c>
      <c r="AC25" s="64">
        <v>330</v>
      </c>
      <c r="AD25" s="64">
        <v>65</v>
      </c>
      <c r="AE25" s="168">
        <f>IFERROR(SUM(I25:AD25)/SUM(I26:AD26),0)</f>
        <v>0.99801980198019802</v>
      </c>
    </row>
    <row r="26" spans="1:43" ht="50.1" customHeight="1" thickTop="1" thickBot="1">
      <c r="A26" s="167"/>
      <c r="B26" s="169"/>
      <c r="C26" s="166"/>
      <c r="D26" s="170"/>
      <c r="E26" s="166"/>
      <c r="F26" s="171"/>
      <c r="G26" s="172"/>
      <c r="H26" s="25" t="str">
        <f>'PANEL DE CONTROL DISTRITAL'!H25</f>
        <v xml:space="preserve"> Total de credenciales solicitadas</v>
      </c>
      <c r="I26" s="68">
        <v>94</v>
      </c>
      <c r="J26" s="68">
        <v>178</v>
      </c>
      <c r="K26" s="68">
        <v>251</v>
      </c>
      <c r="L26" s="68">
        <v>157</v>
      </c>
      <c r="M26" s="68">
        <v>255</v>
      </c>
      <c r="N26" s="68">
        <v>126</v>
      </c>
      <c r="O26" s="68">
        <v>222</v>
      </c>
      <c r="P26" s="68">
        <v>171</v>
      </c>
      <c r="Q26" s="68">
        <v>93</v>
      </c>
      <c r="R26" s="68">
        <v>103</v>
      </c>
      <c r="S26" s="68">
        <v>183</v>
      </c>
      <c r="T26" s="68">
        <v>70</v>
      </c>
      <c r="U26" s="68">
        <v>150</v>
      </c>
      <c r="V26" s="68">
        <v>258</v>
      </c>
      <c r="W26" s="68">
        <v>158</v>
      </c>
      <c r="X26" s="68">
        <v>242</v>
      </c>
      <c r="Y26" s="68">
        <v>400</v>
      </c>
      <c r="Z26" s="68">
        <v>137</v>
      </c>
      <c r="AA26" s="68">
        <v>261</v>
      </c>
      <c r="AB26" s="68">
        <v>136</v>
      </c>
      <c r="AC26" s="68">
        <v>330</v>
      </c>
      <c r="AD26" s="68">
        <v>65</v>
      </c>
      <c r="AE26" s="168"/>
    </row>
    <row r="27" spans="1:43" ht="15.75" customHeight="1" thickTop="1">
      <c r="B27" s="1" t="s">
        <v>116</v>
      </c>
      <c r="H27" s="55"/>
      <c r="I27" s="56"/>
      <c r="J27" s="56"/>
      <c r="K27" s="56"/>
      <c r="L27" s="56"/>
      <c r="M27" s="56"/>
      <c r="N27" s="56"/>
      <c r="O27" s="56"/>
      <c r="P27" s="56"/>
      <c r="Q27" s="56"/>
      <c r="R27" s="56"/>
      <c r="S27" s="56"/>
      <c r="T27" s="56"/>
      <c r="U27" s="56"/>
      <c r="V27" s="56"/>
      <c r="W27" s="56"/>
      <c r="X27" s="56"/>
      <c r="Y27" s="56"/>
      <c r="Z27" s="56"/>
      <c r="AA27" s="56"/>
      <c r="AB27" s="56"/>
      <c r="AC27" s="56"/>
      <c r="AD27" s="56"/>
      <c r="AE27" s="12"/>
    </row>
    <row r="28" spans="1:43" ht="15.75" customHeight="1">
      <c r="H28" s="57"/>
    </row>
    <row r="29" spans="1:43" ht="15.75" customHeight="1">
      <c r="H29" s="57"/>
      <c r="I29" s="179" t="s">
        <v>117</v>
      </c>
      <c r="J29" s="179"/>
      <c r="K29" s="179"/>
      <c r="L29" s="179"/>
    </row>
    <row r="30" spans="1:43" ht="15.75" customHeight="1">
      <c r="H30" s="57"/>
      <c r="I30" s="26"/>
      <c r="J30" s="27" t="s">
        <v>118</v>
      </c>
      <c r="K30" s="27"/>
      <c r="L30" s="27"/>
    </row>
    <row r="31" spans="1:43" ht="39" customHeight="1">
      <c r="H31" s="57"/>
      <c r="I31" s="28"/>
      <c r="J31" s="27" t="s">
        <v>119</v>
      </c>
      <c r="K31" s="27"/>
      <c r="L31" s="27"/>
    </row>
    <row r="32" spans="1:43" ht="30" customHeight="1">
      <c r="H32" s="57"/>
      <c r="I32" s="29"/>
      <c r="J32" s="27" t="s">
        <v>120</v>
      </c>
      <c r="K32" s="27"/>
      <c r="L32" s="27"/>
    </row>
    <row r="33" spans="2:13" ht="30" customHeight="1">
      <c r="H33" s="57"/>
      <c r="I33" s="27"/>
      <c r="J33" s="27"/>
      <c r="K33" s="27"/>
      <c r="L33" s="27"/>
    </row>
    <row r="34" spans="2:13" ht="30" customHeight="1">
      <c r="B34" s="180" t="s">
        <v>121</v>
      </c>
      <c r="C34" s="180"/>
      <c r="D34" s="180"/>
      <c r="E34" s="180"/>
      <c r="F34" s="180"/>
      <c r="G34" s="180"/>
      <c r="H34" s="180"/>
      <c r="I34" s="180"/>
      <c r="J34" s="180"/>
      <c r="K34" s="180"/>
      <c r="L34" s="180"/>
      <c r="M34" s="181"/>
    </row>
    <row r="35" spans="2:13" ht="30" customHeight="1">
      <c r="B35" s="182" t="s">
        <v>122</v>
      </c>
      <c r="C35" s="182"/>
      <c r="D35" s="182"/>
      <c r="E35" s="182"/>
      <c r="F35" s="182"/>
      <c r="G35" s="183"/>
      <c r="H35" s="184" t="s">
        <v>123</v>
      </c>
      <c r="I35" s="182"/>
      <c r="J35" s="182"/>
      <c r="K35" s="182"/>
      <c r="L35" s="182"/>
      <c r="M35" s="183"/>
    </row>
    <row r="36" spans="2:13" ht="30" customHeight="1">
      <c r="B36" s="173"/>
      <c r="C36" s="174"/>
      <c r="D36" s="174"/>
      <c r="E36" s="174"/>
      <c r="F36" s="174"/>
      <c r="G36" s="175"/>
      <c r="H36" s="173"/>
      <c r="I36" s="174"/>
      <c r="J36" s="174"/>
      <c r="K36" s="174"/>
      <c r="L36" s="174"/>
      <c r="M36" s="175"/>
    </row>
    <row r="37" spans="2:13" ht="30" customHeight="1">
      <c r="B37" s="176"/>
      <c r="C37" s="177"/>
      <c r="D37" s="177"/>
      <c r="E37" s="177"/>
      <c r="F37" s="177"/>
      <c r="G37" s="178"/>
      <c r="H37" s="176"/>
      <c r="I37" s="177"/>
      <c r="J37" s="177"/>
      <c r="K37" s="177"/>
      <c r="L37" s="177"/>
      <c r="M37" s="178"/>
    </row>
    <row r="38" spans="2:13" ht="35.1" customHeight="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1">
    <mergeCell ref="AE25:AE26"/>
    <mergeCell ref="I29:L29"/>
    <mergeCell ref="B34:M34"/>
    <mergeCell ref="B35:G35"/>
    <mergeCell ref="H35:M35"/>
    <mergeCell ref="B36:G37"/>
    <mergeCell ref="H36:M37"/>
    <mergeCell ref="G22:G23"/>
    <mergeCell ref="AE22:AE23"/>
    <mergeCell ref="A24:AE24"/>
    <mergeCell ref="A25:A26"/>
    <mergeCell ref="B25:B26"/>
    <mergeCell ref="C25:C26"/>
    <mergeCell ref="D25:D26"/>
    <mergeCell ref="E25:E26"/>
    <mergeCell ref="F25:F26"/>
    <mergeCell ref="G25:G26"/>
    <mergeCell ref="A22:A23"/>
    <mergeCell ref="B22:B23"/>
    <mergeCell ref="C22:C23"/>
    <mergeCell ref="D22:D23"/>
    <mergeCell ref="E22:E23"/>
    <mergeCell ref="F22:F23"/>
    <mergeCell ref="A18:AE18"/>
    <mergeCell ref="A19:A20"/>
    <mergeCell ref="B19:B20"/>
    <mergeCell ref="C19:C20"/>
    <mergeCell ref="D19:D20"/>
    <mergeCell ref="E19:E20"/>
    <mergeCell ref="F19:F20"/>
    <mergeCell ref="G19:G20"/>
    <mergeCell ref="AE19:AE20"/>
    <mergeCell ref="A15:AE15"/>
    <mergeCell ref="A16:A17"/>
    <mergeCell ref="B16:B17"/>
    <mergeCell ref="C16:C17"/>
    <mergeCell ref="D16:D17"/>
    <mergeCell ref="E16:E17"/>
    <mergeCell ref="F16:F17"/>
    <mergeCell ref="G16:G17"/>
    <mergeCell ref="AE16:AE17"/>
    <mergeCell ref="A10:A11"/>
    <mergeCell ref="B10:B11"/>
    <mergeCell ref="C10:C11"/>
    <mergeCell ref="D10:D11"/>
    <mergeCell ref="E10:E11"/>
    <mergeCell ref="A12:AE12"/>
    <mergeCell ref="A13:A14"/>
    <mergeCell ref="B13:B14"/>
    <mergeCell ref="C13:C14"/>
    <mergeCell ref="D13:D14"/>
    <mergeCell ref="E13:E14"/>
    <mergeCell ref="F13:F14"/>
    <mergeCell ref="G13:G14"/>
    <mergeCell ref="AE13:AE14"/>
    <mergeCell ref="AE10:AE11"/>
    <mergeCell ref="F10:F11"/>
    <mergeCell ref="AE6:AE9"/>
    <mergeCell ref="B7:D7"/>
    <mergeCell ref="A1:AE1"/>
    <mergeCell ref="F2:G2"/>
    <mergeCell ref="A4:AE4"/>
    <mergeCell ref="A5:AE5"/>
    <mergeCell ref="E7:H7"/>
    <mergeCell ref="I7:X7"/>
    <mergeCell ref="B8:X8"/>
    <mergeCell ref="A6:A9"/>
    <mergeCell ref="B6:H6"/>
    <mergeCell ref="I6:X6"/>
    <mergeCell ref="X2:AE2"/>
    <mergeCell ref="G10:G11"/>
  </mergeCells>
  <conditionalFormatting sqref="I21:AD21">
    <cfRule type="colorScale" priority="678">
      <colorScale>
        <cfvo type="min"/>
        <cfvo type="percentile" val="50"/>
        <cfvo type="max"/>
        <color rgb="FFE98BD7"/>
        <color rgb="FFD5007F"/>
        <color rgb="FF950054"/>
      </colorScale>
    </cfRule>
  </conditionalFormatting>
  <conditionalFormatting sqref="AE10">
    <cfRule type="cellIs" dxfId="544" priority="15" operator="greaterThan">
      <formula>95%</formula>
    </cfRule>
    <cfRule type="cellIs" dxfId="543" priority="16" operator="greaterThanOrEqual">
      <formula>90%</formula>
    </cfRule>
    <cfRule type="cellIs" dxfId="542" priority="17" operator="lessThan">
      <formula>89.99%</formula>
    </cfRule>
  </conditionalFormatting>
  <conditionalFormatting sqref="AE13">
    <cfRule type="cellIs" dxfId="541" priority="12" operator="greaterThan">
      <formula>95%</formula>
    </cfRule>
    <cfRule type="cellIs" dxfId="540" priority="13" operator="greaterThanOrEqual">
      <formula>90%</formula>
    </cfRule>
    <cfRule type="cellIs" dxfId="539" priority="14" operator="lessThan">
      <formula>89.99%</formula>
    </cfRule>
  </conditionalFormatting>
  <conditionalFormatting sqref="AE16">
    <cfRule type="cellIs" dxfId="538" priority="9" operator="greaterThan">
      <formula>95%</formula>
    </cfRule>
    <cfRule type="cellIs" dxfId="537" priority="10" operator="greaterThanOrEqual">
      <formula>90%</formula>
    </cfRule>
    <cfRule type="cellIs" dxfId="536" priority="11" operator="lessThan">
      <formula>89.99%</formula>
    </cfRule>
  </conditionalFormatting>
  <conditionalFormatting sqref="AE19">
    <cfRule type="cellIs" dxfId="535" priority="6" operator="greaterThan">
      <formula>95%</formula>
    </cfRule>
    <cfRule type="cellIs" dxfId="534" priority="7" operator="greaterThanOrEqual">
      <formula>90%</formula>
    </cfRule>
    <cfRule type="cellIs" dxfId="533" priority="8" operator="lessThan">
      <formula>89.99%</formula>
    </cfRule>
  </conditionalFormatting>
  <conditionalFormatting sqref="AE22">
    <cfRule type="cellIs" dxfId="532" priority="1" operator="greaterThanOrEqual">
      <formula>100%</formula>
    </cfRule>
    <cfRule type="cellIs" dxfId="531" priority="2" operator="lessThan">
      <formula>99.99%</formula>
    </cfRule>
  </conditionalFormatting>
  <conditionalFormatting sqref="AE25">
    <cfRule type="cellIs" dxfId="530" priority="3" operator="greaterThan">
      <formula>95%</formula>
    </cfRule>
    <cfRule type="cellIs" dxfId="529" priority="4" operator="greaterThanOrEqual">
      <formula>90%</formula>
    </cfRule>
    <cfRule type="cellIs" dxfId="528" priority="5" operator="lessThan">
      <formula>89.99%</formula>
    </cfRule>
  </conditionalFormatting>
  <dataValidations count="1">
    <dataValidation showDropDown="1" showInputMessage="1" showErrorMessage="1" sqref="C21 G19:G23 G10:G11 G16:G17 G13:G14 G25:G26" xr:uid="{E5B032B5-DBBB-4F1C-BE47-4F91ECC28E5D}"/>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2728EC-13A5-41D1-BBAF-7C7AFFFA56BD}">
  <sheetPr>
    <tabColor rgb="FF002060"/>
  </sheetPr>
  <dimension ref="A1:AQ48"/>
  <sheetViews>
    <sheetView showGridLines="0" topLeftCell="U21" zoomScale="85" zoomScaleNormal="85" workbookViewId="0">
      <selection activeCell="AE10" sqref="AE10:AE11"/>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0" width="10.7109375" style="1" customWidth="1"/>
    <col min="31" max="31" width="22.7109375" style="1" customWidth="1"/>
    <col min="32" max="16384" width="11.42578125" style="1"/>
  </cols>
  <sheetData>
    <row r="1" spans="1:43" ht="40.5" customHeight="1">
      <c r="A1" s="148" t="str">
        <f>'PANEL DE CONTROL DISTRITAL'!A1:Q1</f>
        <v>INSTITUTO NACIONAL ELECTORAL
SISTEMA DE GESTIÓN DE LA CALIDAD
ESTADO DE MÉXICO</v>
      </c>
      <c r="B1" s="148"/>
      <c r="C1" s="148"/>
      <c r="D1" s="148"/>
      <c r="E1" s="148"/>
      <c r="F1" s="148"/>
      <c r="G1" s="148"/>
      <c r="H1" s="148"/>
      <c r="I1" s="148"/>
      <c r="J1" s="148"/>
      <c r="K1" s="148"/>
      <c r="L1" s="148"/>
      <c r="M1" s="148"/>
      <c r="N1" s="148"/>
      <c r="O1" s="148"/>
      <c r="P1" s="148"/>
      <c r="Q1" s="148"/>
      <c r="R1" s="148"/>
      <c r="S1" s="148"/>
      <c r="T1" s="148"/>
      <c r="U1" s="148"/>
      <c r="V1" s="148"/>
      <c r="W1" s="148"/>
      <c r="X1" s="148"/>
      <c r="Y1" s="148"/>
      <c r="Z1" s="148"/>
      <c r="AA1" s="148"/>
      <c r="AB1" s="148"/>
      <c r="AC1" s="148"/>
      <c r="AD1" s="148"/>
      <c r="AE1" s="148"/>
    </row>
    <row r="2" spans="1:43" ht="33.75" customHeight="1">
      <c r="A2" s="11"/>
      <c r="B2" s="11"/>
      <c r="C2" s="11"/>
      <c r="D2" s="9" t="s">
        <v>89</v>
      </c>
      <c r="E2" s="9">
        <v>23</v>
      </c>
      <c r="F2" s="149" t="s">
        <v>90</v>
      </c>
      <c r="G2" s="149"/>
      <c r="H2" s="20">
        <v>152353</v>
      </c>
      <c r="I2" s="19"/>
      <c r="J2" s="19"/>
      <c r="K2" s="19"/>
      <c r="L2" s="19"/>
      <c r="M2" s="19"/>
      <c r="N2" s="19"/>
      <c r="O2" s="19"/>
      <c r="P2" s="19"/>
      <c r="Q2" s="19"/>
      <c r="R2" s="19"/>
      <c r="S2" s="19"/>
      <c r="T2" s="19"/>
      <c r="U2" s="19"/>
      <c r="V2" s="19"/>
      <c r="W2" s="58"/>
      <c r="X2" s="150" t="str">
        <f>'PANEL DE CONTROL DISTRITAL'!M2</f>
        <v>Fecha de corte: 22/01/2024</v>
      </c>
      <c r="Y2" s="150"/>
      <c r="Z2" s="150"/>
      <c r="AA2" s="150"/>
      <c r="AB2" s="150"/>
      <c r="AC2" s="150"/>
      <c r="AD2" s="150"/>
      <c r="AE2" s="150"/>
      <c r="AF2" s="15"/>
    </row>
    <row r="3" spans="1:43" ht="11.25" customHeight="1">
      <c r="A3" s="11"/>
      <c r="B3" s="6"/>
      <c r="C3" s="6"/>
      <c r="D3" s="6"/>
      <c r="E3" s="6"/>
      <c r="F3" s="6"/>
      <c r="G3" s="6"/>
      <c r="H3" s="6"/>
      <c r="I3" s="6"/>
      <c r="J3" s="6"/>
      <c r="K3" s="6"/>
      <c r="L3" s="6"/>
      <c r="M3" s="6"/>
      <c r="N3" s="6"/>
      <c r="O3" s="6"/>
      <c r="P3" s="6"/>
      <c r="Q3" s="6"/>
      <c r="R3" s="6"/>
      <c r="S3" s="6"/>
      <c r="T3" s="6"/>
      <c r="U3" s="6"/>
      <c r="V3" s="6"/>
      <c r="W3" s="6"/>
      <c r="X3" s="6"/>
      <c r="Y3" s="6"/>
      <c r="Z3" s="6"/>
      <c r="AA3" s="6"/>
      <c r="AB3" s="6"/>
      <c r="AC3" s="6"/>
      <c r="AD3" s="6"/>
    </row>
    <row r="4" spans="1:43" ht="30" customHeight="1">
      <c r="A4" s="154" t="s">
        <v>91</v>
      </c>
      <c r="B4" s="155"/>
      <c r="C4" s="155"/>
      <c r="D4" s="155"/>
      <c r="E4" s="155"/>
      <c r="F4" s="155"/>
      <c r="G4" s="155"/>
      <c r="H4" s="155"/>
      <c r="I4" s="155"/>
      <c r="J4" s="155"/>
      <c r="K4" s="155"/>
      <c r="L4" s="155"/>
      <c r="M4" s="155"/>
      <c r="N4" s="155"/>
      <c r="O4" s="155"/>
      <c r="P4" s="155"/>
      <c r="Q4" s="155"/>
      <c r="R4" s="155"/>
      <c r="S4" s="155"/>
      <c r="T4" s="155"/>
      <c r="U4" s="155"/>
      <c r="V4" s="155"/>
      <c r="W4" s="155"/>
      <c r="X4" s="155"/>
      <c r="Y4" s="155"/>
      <c r="Z4" s="155"/>
      <c r="AA4" s="155"/>
      <c r="AB4" s="155"/>
      <c r="AC4" s="155"/>
      <c r="AD4" s="155"/>
      <c r="AE4" s="156"/>
      <c r="AG4" s="18"/>
    </row>
    <row r="5" spans="1:43" ht="5.25" customHeight="1">
      <c r="A5" s="157"/>
      <c r="B5" s="158"/>
      <c r="C5" s="158"/>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9"/>
    </row>
    <row r="6" spans="1:43" ht="18" customHeight="1">
      <c r="A6" s="151" t="str">
        <f>'PANEL DE CONTROL DISTRITAL'!A6</f>
        <v>Número</v>
      </c>
      <c r="B6" s="152" t="str">
        <f>'PANEL DE CONTROL DISTRITAL'!B6</f>
        <v xml:space="preserve">PROCESOS SUSTANTIVOS E INDICADORES </v>
      </c>
      <c r="C6" s="152"/>
      <c r="D6" s="152"/>
      <c r="E6" s="152"/>
      <c r="F6" s="152"/>
      <c r="G6" s="152"/>
      <c r="H6" s="152"/>
      <c r="I6" s="160" t="s">
        <v>92</v>
      </c>
      <c r="J6" s="161"/>
      <c r="K6" s="161"/>
      <c r="L6" s="161"/>
      <c r="M6" s="161"/>
      <c r="N6" s="161"/>
      <c r="O6" s="161"/>
      <c r="P6" s="161"/>
      <c r="Q6" s="161"/>
      <c r="R6" s="161"/>
      <c r="S6" s="161"/>
      <c r="T6" s="161"/>
      <c r="U6" s="161"/>
      <c r="V6" s="161"/>
      <c r="W6" s="161"/>
      <c r="X6" s="161"/>
      <c r="Y6" s="85"/>
      <c r="Z6" s="85"/>
      <c r="AA6" s="85"/>
      <c r="AB6" s="85"/>
      <c r="AC6" s="85"/>
      <c r="AD6" s="85"/>
      <c r="AE6" s="153" t="s">
        <v>93</v>
      </c>
    </row>
    <row r="7" spans="1:43" ht="17.25" customHeight="1">
      <c r="A7" s="151"/>
      <c r="B7" s="152" t="str">
        <f>'PANEL DE CONTROL DISTRITAL'!B7</f>
        <v>DESCRIPCIÓN</v>
      </c>
      <c r="C7" s="152"/>
      <c r="D7" s="152"/>
      <c r="E7" s="152" t="str">
        <f>'PANEL DE CONTROL DISTRITAL'!E7</f>
        <v>MEDICIÓN</v>
      </c>
      <c r="F7" s="152"/>
      <c r="G7" s="152"/>
      <c r="H7" s="152"/>
      <c r="I7" s="162" t="str">
        <f>'PANEL DE CONTROL DISTRITAL'!A5</f>
        <v>CAMPAÑA ANUAL INTENSA 2023</v>
      </c>
      <c r="J7" s="163"/>
      <c r="K7" s="163"/>
      <c r="L7" s="163"/>
      <c r="M7" s="163"/>
      <c r="N7" s="163"/>
      <c r="O7" s="163"/>
      <c r="P7" s="163"/>
      <c r="Q7" s="163"/>
      <c r="R7" s="163"/>
      <c r="S7" s="163"/>
      <c r="T7" s="163"/>
      <c r="U7" s="163"/>
      <c r="V7" s="163"/>
      <c r="W7" s="163"/>
      <c r="X7" s="163"/>
      <c r="Y7" s="86"/>
      <c r="Z7" s="86"/>
      <c r="AA7" s="86"/>
      <c r="AB7" s="86"/>
      <c r="AC7" s="86"/>
      <c r="AD7" s="86"/>
      <c r="AE7" s="153"/>
    </row>
    <row r="8" spans="1:43" ht="5.25" customHeight="1">
      <c r="A8" s="151"/>
      <c r="B8" s="164"/>
      <c r="C8" s="165"/>
      <c r="D8" s="165"/>
      <c r="E8" s="165"/>
      <c r="F8" s="165"/>
      <c r="G8" s="165"/>
      <c r="H8" s="165"/>
      <c r="I8" s="165"/>
      <c r="J8" s="165"/>
      <c r="K8" s="165"/>
      <c r="L8" s="165"/>
      <c r="M8" s="165"/>
      <c r="N8" s="165"/>
      <c r="O8" s="165"/>
      <c r="P8" s="165"/>
      <c r="Q8" s="165"/>
      <c r="R8" s="165"/>
      <c r="S8" s="165"/>
      <c r="T8" s="165"/>
      <c r="U8" s="165"/>
      <c r="V8" s="165"/>
      <c r="W8" s="165"/>
      <c r="X8" s="165"/>
      <c r="Y8" s="87"/>
      <c r="Z8" s="87"/>
      <c r="AA8" s="87"/>
      <c r="AB8" s="87"/>
      <c r="AC8" s="87"/>
      <c r="AD8" s="87"/>
      <c r="AE8" s="153"/>
    </row>
    <row r="9" spans="1:43" s="2" customFormat="1" ht="29.25" customHeight="1" thickTop="1" thickBot="1">
      <c r="A9" s="151"/>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42" t="str">
        <f>'PANEL DE CONTROL DISTRITAL'!H8</f>
        <v>Nominativo</v>
      </c>
      <c r="I9" s="31" t="str">
        <f>'150151'!I9</f>
        <v>2023-37</v>
      </c>
      <c r="J9" s="31" t="str">
        <f>'150151'!J9</f>
        <v>2023-38</v>
      </c>
      <c r="K9" s="31" t="str">
        <f>'150151'!K9</f>
        <v>2023-39</v>
      </c>
      <c r="L9" s="31" t="str">
        <f>'150151'!L9</f>
        <v>2023-40</v>
      </c>
      <c r="M9" s="31" t="str">
        <f>'150151'!M9</f>
        <v>2023-41</v>
      </c>
      <c r="N9" s="31" t="str">
        <f>'150151'!N9</f>
        <v>2023-42</v>
      </c>
      <c r="O9" s="31" t="str">
        <f>'150151'!O9</f>
        <v>2023-43</v>
      </c>
      <c r="P9" s="31" t="str">
        <f>'150151'!P9</f>
        <v>2023-44</v>
      </c>
      <c r="Q9" s="31" t="str">
        <f>'150151'!Q9</f>
        <v>2023-45</v>
      </c>
      <c r="R9" s="31" t="str">
        <f>'150151'!R9</f>
        <v>2023-46</v>
      </c>
      <c r="S9" s="31" t="str">
        <f>'150151'!S9</f>
        <v>2023-47</v>
      </c>
      <c r="T9" s="31" t="str">
        <f>'150151'!T9</f>
        <v>2023-48</v>
      </c>
      <c r="U9" s="31" t="str">
        <f>'150151'!U9</f>
        <v>2023-49</v>
      </c>
      <c r="V9" s="31" t="str">
        <f>'150151'!V9</f>
        <v>2023-50</v>
      </c>
      <c r="W9" s="31" t="str">
        <f>'150151'!W9</f>
        <v>2023-51</v>
      </c>
      <c r="X9" s="31" t="str">
        <f>'150151'!X9</f>
        <v>2023-52</v>
      </c>
      <c r="Y9" s="31" t="s">
        <v>110</v>
      </c>
      <c r="Z9" s="31" t="s">
        <v>111</v>
      </c>
      <c r="AA9" s="31" t="s">
        <v>112</v>
      </c>
      <c r="AB9" s="31" t="s">
        <v>113</v>
      </c>
      <c r="AC9" s="31" t="s">
        <v>114</v>
      </c>
      <c r="AD9" s="31" t="s">
        <v>115</v>
      </c>
      <c r="AE9" s="153"/>
    </row>
    <row r="10" spans="1:43" s="2" customFormat="1" ht="50.1" customHeight="1" thickTop="1" thickBot="1">
      <c r="A10" s="167">
        <f>'PANEL DE CONTROL DISTRITAL'!A9</f>
        <v>1</v>
      </c>
      <c r="B10" s="169" t="str">
        <f>'PANEL DE CONTROL DISTRITAL'!B9</f>
        <v>ENTREVISTA</v>
      </c>
      <c r="C10" s="166" t="str">
        <f>'PANEL DE CONTROL DISTRITAL'!C9</f>
        <v xml:space="preserve"> Auxiliar de Atención Ciudadana</v>
      </c>
      <c r="D10" s="170" t="str">
        <f>'PANEL DE CONTROL DISTRITAL'!D9</f>
        <v>Efectividad de la entrevista =</v>
      </c>
      <c r="E10" s="166" t="str">
        <f>'PANEL DE CONTROL DISTRITAL'!E9</f>
        <v>(Número de trámites aplicados / (Número de fichas requisitadas - Notificaciones de improcedencia de trámite)) x 100</v>
      </c>
      <c r="F10" s="171" t="str">
        <f>'PANEL DE CONTROL DISTRITAL'!F9</f>
        <v>Semanal (remesa)</v>
      </c>
      <c r="G10" s="172">
        <f>'PANEL DE CONTROL DISTRITAL'!G9</f>
        <v>0.9</v>
      </c>
      <c r="H10" s="25" t="str">
        <f>'PANEL DE CONTROL DISTRITAL'!H9</f>
        <v>Número de trámites aplicados</v>
      </c>
      <c r="I10" s="64">
        <v>41</v>
      </c>
      <c r="J10" s="64">
        <v>217</v>
      </c>
      <c r="K10" s="64">
        <v>210</v>
      </c>
      <c r="L10" s="64">
        <v>158</v>
      </c>
      <c r="M10" s="64">
        <v>163</v>
      </c>
      <c r="N10" s="64">
        <v>129</v>
      </c>
      <c r="O10" s="64">
        <v>149</v>
      </c>
      <c r="P10" s="64">
        <v>128</v>
      </c>
      <c r="Q10" s="64">
        <v>167</v>
      </c>
      <c r="R10" s="64">
        <v>64</v>
      </c>
      <c r="S10" s="64">
        <v>183</v>
      </c>
      <c r="T10" s="64">
        <v>149</v>
      </c>
      <c r="U10" s="64">
        <v>173</v>
      </c>
      <c r="V10" s="64">
        <v>167</v>
      </c>
      <c r="W10" s="64">
        <v>253</v>
      </c>
      <c r="X10" s="64">
        <v>144</v>
      </c>
      <c r="Y10" s="64">
        <v>219</v>
      </c>
      <c r="Z10" s="64">
        <v>87</v>
      </c>
      <c r="AA10" s="64">
        <v>294</v>
      </c>
      <c r="AB10" s="64">
        <v>361</v>
      </c>
      <c r="AC10" s="64">
        <v>532</v>
      </c>
      <c r="AD10" s="64">
        <v>193</v>
      </c>
      <c r="AE10" s="168">
        <f>IFERROR(SUM(I10:AD10)/SUM(I11:AD11),0)</f>
        <v>1</v>
      </c>
    </row>
    <row r="11" spans="1:43" s="2" customFormat="1" ht="50.1" customHeight="1" thickTop="1" thickBot="1">
      <c r="A11" s="167"/>
      <c r="B11" s="169"/>
      <c r="C11" s="166"/>
      <c r="D11" s="170"/>
      <c r="E11" s="166"/>
      <c r="F11" s="171"/>
      <c r="G11" s="172"/>
      <c r="H11" s="25" t="str">
        <f>'PANEL DE CONTROL DISTRITAL'!H10</f>
        <v>Número de fichas requisitadas - Notificaciones de improcedencia de trámite</v>
      </c>
      <c r="I11" s="68">
        <v>41</v>
      </c>
      <c r="J11" s="68">
        <v>217</v>
      </c>
      <c r="K11" s="68">
        <v>210</v>
      </c>
      <c r="L11" s="68">
        <v>158</v>
      </c>
      <c r="M11" s="68">
        <v>163</v>
      </c>
      <c r="N11" s="68">
        <v>129</v>
      </c>
      <c r="O11" s="68">
        <v>149</v>
      </c>
      <c r="P11" s="68">
        <v>128</v>
      </c>
      <c r="Q11" s="68">
        <v>167</v>
      </c>
      <c r="R11" s="68">
        <v>64</v>
      </c>
      <c r="S11" s="68">
        <v>183</v>
      </c>
      <c r="T11" s="68">
        <v>149</v>
      </c>
      <c r="U11" s="68">
        <v>173</v>
      </c>
      <c r="V11" s="68">
        <v>167</v>
      </c>
      <c r="W11" s="68">
        <v>253</v>
      </c>
      <c r="X11" s="68">
        <v>144</v>
      </c>
      <c r="Y11" s="68">
        <v>219</v>
      </c>
      <c r="Z11" s="68">
        <v>87</v>
      </c>
      <c r="AA11" s="68">
        <v>294</v>
      </c>
      <c r="AB11" s="68">
        <v>361</v>
      </c>
      <c r="AC11" s="68">
        <v>532</v>
      </c>
      <c r="AD11" s="68">
        <v>193</v>
      </c>
      <c r="AE11" s="168"/>
    </row>
    <row r="12" spans="1:43" s="45" customFormat="1" ht="8.1" customHeight="1" thickTop="1" thickBot="1">
      <c r="A12" s="167">
        <v>0</v>
      </c>
      <c r="B12" s="167"/>
      <c r="C12" s="167"/>
      <c r="D12" s="167"/>
      <c r="E12" s="167"/>
      <c r="F12" s="167"/>
      <c r="G12" s="167"/>
      <c r="H12" s="167"/>
      <c r="I12" s="167"/>
      <c r="J12" s="167"/>
      <c r="K12" s="167"/>
      <c r="L12" s="167"/>
      <c r="M12" s="167"/>
      <c r="N12" s="167"/>
      <c r="O12" s="167"/>
      <c r="P12" s="167"/>
      <c r="Q12" s="167"/>
      <c r="R12" s="167"/>
      <c r="S12" s="167"/>
      <c r="T12" s="167"/>
      <c r="U12" s="167"/>
      <c r="V12" s="167"/>
      <c r="W12" s="167"/>
      <c r="X12" s="167"/>
      <c r="Y12" s="167"/>
      <c r="Z12" s="167"/>
      <c r="AA12" s="167"/>
      <c r="AB12" s="167"/>
      <c r="AC12" s="167"/>
      <c r="AD12" s="167"/>
      <c r="AE12" s="167"/>
      <c r="AF12" s="44"/>
      <c r="AG12" s="44"/>
      <c r="AH12" s="44"/>
      <c r="AI12" s="44"/>
      <c r="AJ12" s="44"/>
      <c r="AK12" s="44"/>
      <c r="AL12" s="44"/>
      <c r="AM12" s="44"/>
      <c r="AN12" s="44"/>
      <c r="AO12" s="44"/>
      <c r="AP12" s="44"/>
      <c r="AQ12" s="44"/>
    </row>
    <row r="13" spans="1:43" s="3" customFormat="1" ht="50.1" customHeight="1" thickTop="1" thickBot="1">
      <c r="A13" s="167">
        <f>'PANEL DE CONTROL DISTRITAL'!A12</f>
        <v>2</v>
      </c>
      <c r="B13" s="169" t="str">
        <f>'PANEL DE CONTROL DISTRITAL'!B12</f>
        <v>TRÁMITE</v>
      </c>
      <c r="C13" s="166" t="str">
        <f>'PANEL DE CONTROL DISTRITAL'!C12</f>
        <v>Operador de Equipo Tecnológico</v>
      </c>
      <c r="D13" s="170" t="str">
        <f>'PANEL DE CONTROL DISTRITAL'!D12</f>
        <v>Trámites exitosos efectivos=</v>
      </c>
      <c r="E13" s="166" t="str">
        <f>'PANEL DE CONTROL DISTRITAL'!E12</f>
        <v>(Número de trámites exitosos / Número de trámites aplicados) x 100</v>
      </c>
      <c r="F13" s="171" t="str">
        <f>'PANEL DE CONTROL DISTRITAL'!F12</f>
        <v>Semanal (remesa)</v>
      </c>
      <c r="G13" s="172">
        <f>'PANEL DE CONTROL DISTRITAL'!G12</f>
        <v>0.9</v>
      </c>
      <c r="H13" s="25" t="str">
        <f>'PANEL DE CONTROL DISTRITAL'!H12</f>
        <v>Número de trámites exitosos</v>
      </c>
      <c r="I13" s="64">
        <v>40</v>
      </c>
      <c r="J13" s="64">
        <v>215</v>
      </c>
      <c r="K13" s="64">
        <v>209</v>
      </c>
      <c r="L13" s="64">
        <v>158</v>
      </c>
      <c r="M13" s="64">
        <v>159</v>
      </c>
      <c r="N13" s="64">
        <v>129</v>
      </c>
      <c r="O13" s="64">
        <v>148</v>
      </c>
      <c r="P13" s="64">
        <v>127</v>
      </c>
      <c r="Q13" s="64">
        <v>166</v>
      </c>
      <c r="R13" s="64">
        <v>64</v>
      </c>
      <c r="S13" s="64">
        <v>183</v>
      </c>
      <c r="T13" s="64">
        <v>149</v>
      </c>
      <c r="U13" s="64">
        <v>173</v>
      </c>
      <c r="V13" s="64">
        <v>167</v>
      </c>
      <c r="W13" s="64">
        <v>253</v>
      </c>
      <c r="X13" s="64">
        <v>144</v>
      </c>
      <c r="Y13" s="64">
        <v>219</v>
      </c>
      <c r="Z13" s="64">
        <v>87</v>
      </c>
      <c r="AA13" s="64">
        <v>294</v>
      </c>
      <c r="AB13" s="64">
        <v>361</v>
      </c>
      <c r="AC13" s="64">
        <v>530</v>
      </c>
      <c r="AD13" s="64">
        <v>193</v>
      </c>
      <c r="AE13" s="168">
        <f>IFERROR(SUM(I13:AD13)/SUM(I14:AD14),0)</f>
        <v>0.99689069600574021</v>
      </c>
    </row>
    <row r="14" spans="1:43" s="3" customFormat="1" ht="50.1" customHeight="1" thickTop="1" thickBot="1">
      <c r="A14" s="167"/>
      <c r="B14" s="169"/>
      <c r="C14" s="166"/>
      <c r="D14" s="170"/>
      <c r="E14" s="166"/>
      <c r="F14" s="171"/>
      <c r="G14" s="172"/>
      <c r="H14" s="25" t="str">
        <f>'PANEL DE CONTROL DISTRITAL'!H13</f>
        <v>Número de trámites aplicados</v>
      </c>
      <c r="I14" s="68">
        <v>41</v>
      </c>
      <c r="J14" s="68">
        <v>217</v>
      </c>
      <c r="K14" s="68">
        <v>210</v>
      </c>
      <c r="L14" s="68">
        <v>158</v>
      </c>
      <c r="M14" s="68">
        <v>163</v>
      </c>
      <c r="N14" s="68">
        <v>129</v>
      </c>
      <c r="O14" s="68">
        <v>149</v>
      </c>
      <c r="P14" s="68">
        <v>128</v>
      </c>
      <c r="Q14" s="68">
        <v>167</v>
      </c>
      <c r="R14" s="68">
        <v>64</v>
      </c>
      <c r="S14" s="68">
        <v>183</v>
      </c>
      <c r="T14" s="68">
        <v>149</v>
      </c>
      <c r="U14" s="68">
        <v>173</v>
      </c>
      <c r="V14" s="68">
        <v>167</v>
      </c>
      <c r="W14" s="68">
        <v>253</v>
      </c>
      <c r="X14" s="68">
        <v>144</v>
      </c>
      <c r="Y14" s="68">
        <v>219</v>
      </c>
      <c r="Z14" s="68">
        <v>87</v>
      </c>
      <c r="AA14" s="68">
        <v>294</v>
      </c>
      <c r="AB14" s="68">
        <v>361</v>
      </c>
      <c r="AC14" s="68">
        <v>532</v>
      </c>
      <c r="AD14" s="68">
        <v>193</v>
      </c>
      <c r="AE14" s="168"/>
    </row>
    <row r="15" spans="1:43" s="45" customFormat="1" ht="8.1" customHeight="1" thickTop="1" thickBot="1">
      <c r="A15" s="167"/>
      <c r="B15" s="167"/>
      <c r="C15" s="167"/>
      <c r="D15" s="167"/>
      <c r="E15" s="167"/>
      <c r="F15" s="167"/>
      <c r="G15" s="167"/>
      <c r="H15" s="167"/>
      <c r="I15" s="167"/>
      <c r="J15" s="167"/>
      <c r="K15" s="167"/>
      <c r="L15" s="167"/>
      <c r="M15" s="167"/>
      <c r="N15" s="167"/>
      <c r="O15" s="167"/>
      <c r="P15" s="167"/>
      <c r="Q15" s="167"/>
      <c r="R15" s="167"/>
      <c r="S15" s="167"/>
      <c r="T15" s="167"/>
      <c r="U15" s="167"/>
      <c r="V15" s="167"/>
      <c r="W15" s="167"/>
      <c r="X15" s="167"/>
      <c r="Y15" s="167"/>
      <c r="Z15" s="167"/>
      <c r="AA15" s="167"/>
      <c r="AB15" s="167"/>
      <c r="AC15" s="167"/>
      <c r="AD15" s="167"/>
      <c r="AE15" s="167"/>
      <c r="AF15" s="44"/>
      <c r="AG15" s="44"/>
      <c r="AH15" s="44"/>
      <c r="AI15" s="44"/>
      <c r="AJ15" s="44"/>
      <c r="AK15" s="44"/>
      <c r="AL15" s="44"/>
      <c r="AM15" s="44"/>
      <c r="AN15" s="44"/>
      <c r="AO15" s="44"/>
      <c r="AP15" s="44"/>
      <c r="AQ15" s="44"/>
    </row>
    <row r="16" spans="1:43" s="3" customFormat="1" ht="50.1" customHeight="1" thickTop="1" thickBot="1">
      <c r="A16" s="167">
        <f>'PANEL DE CONTROL DISTRITAL'!A15</f>
        <v>3</v>
      </c>
      <c r="B16" s="169" t="str">
        <f>'PANEL DE CONTROL DISTRITAL'!B15</f>
        <v>TRANSFERENCIA</v>
      </c>
      <c r="C16" s="166" t="str">
        <f>'PANEL DE CONTROL DISTRITAL'!C15</f>
        <v>Responsable de Módulo</v>
      </c>
      <c r="D16" s="170" t="str">
        <f>'PANEL DE CONTROL DISTRITAL'!D15</f>
        <v xml:space="preserve">Transacciones exitosas = </v>
      </c>
      <c r="E16" s="166" t="str">
        <f>'PANEL DE CONTROL DISTRITAL'!E15</f>
        <v>(Número de Archivos de Transacción aceptados /Total de Archivos de Transacción procesados) x100</v>
      </c>
      <c r="F16" s="171" t="str">
        <f>'PANEL DE CONTROL DISTRITAL'!F15</f>
        <v>Semanal (remesa)</v>
      </c>
      <c r="G16" s="172">
        <f>'PANEL DE CONTROL DISTRITAL'!G15</f>
        <v>0.9</v>
      </c>
      <c r="H16" s="25" t="str">
        <f>'PANEL DE CONTROL DISTRITAL'!H15</f>
        <v>Número de Archivos de Transacción aceptados</v>
      </c>
      <c r="I16" s="64">
        <v>41</v>
      </c>
      <c r="J16" s="64">
        <v>361</v>
      </c>
      <c r="K16" s="64">
        <v>554</v>
      </c>
      <c r="L16" s="64">
        <v>503</v>
      </c>
      <c r="M16" s="64">
        <v>378</v>
      </c>
      <c r="N16" s="64">
        <v>563</v>
      </c>
      <c r="O16" s="64">
        <v>679</v>
      </c>
      <c r="P16" s="64">
        <v>524</v>
      </c>
      <c r="Q16" s="64">
        <v>633</v>
      </c>
      <c r="R16" s="64">
        <v>307</v>
      </c>
      <c r="S16" s="64">
        <v>666</v>
      </c>
      <c r="T16" s="64">
        <v>535</v>
      </c>
      <c r="U16" s="64">
        <v>578</v>
      </c>
      <c r="V16" s="64">
        <v>599</v>
      </c>
      <c r="W16" s="64">
        <v>987</v>
      </c>
      <c r="X16" s="64">
        <v>644</v>
      </c>
      <c r="Y16" s="64">
        <v>806</v>
      </c>
      <c r="Z16" s="64">
        <v>552</v>
      </c>
      <c r="AA16" s="64">
        <v>750</v>
      </c>
      <c r="AB16" s="64">
        <v>1191</v>
      </c>
      <c r="AC16" s="75">
        <v>1528</v>
      </c>
      <c r="AD16" s="64">
        <v>265</v>
      </c>
      <c r="AE16" s="168">
        <f>IFERROR(SUM(I16:AD16)/SUM(I17:AD17),0)</f>
        <v>0.99941400527395252</v>
      </c>
    </row>
    <row r="17" spans="1:43" s="3" customFormat="1" ht="50.1" customHeight="1" thickTop="1" thickBot="1">
      <c r="A17" s="167"/>
      <c r="B17" s="169"/>
      <c r="C17" s="166"/>
      <c r="D17" s="170"/>
      <c r="E17" s="166"/>
      <c r="F17" s="171"/>
      <c r="G17" s="172"/>
      <c r="H17" s="25" t="str">
        <f>'PANEL DE CONTROL DISTRITAL'!H16</f>
        <v>Total de Archivos de Transacción procesados</v>
      </c>
      <c r="I17" s="68">
        <v>41</v>
      </c>
      <c r="J17" s="68">
        <v>361</v>
      </c>
      <c r="K17" s="68">
        <v>554</v>
      </c>
      <c r="L17" s="68">
        <v>503</v>
      </c>
      <c r="M17" s="68">
        <v>378</v>
      </c>
      <c r="N17" s="68">
        <v>563</v>
      </c>
      <c r="O17" s="68">
        <v>679</v>
      </c>
      <c r="P17" s="68">
        <v>524</v>
      </c>
      <c r="Q17" s="68">
        <v>633</v>
      </c>
      <c r="R17" s="68">
        <v>310</v>
      </c>
      <c r="S17" s="68">
        <v>666</v>
      </c>
      <c r="T17" s="68">
        <v>535</v>
      </c>
      <c r="U17" s="68">
        <v>578</v>
      </c>
      <c r="V17" s="68">
        <v>599</v>
      </c>
      <c r="W17" s="68">
        <v>988</v>
      </c>
      <c r="X17" s="68">
        <v>644</v>
      </c>
      <c r="Y17" s="68">
        <v>807</v>
      </c>
      <c r="Z17" s="68">
        <v>552</v>
      </c>
      <c r="AA17" s="68">
        <v>751</v>
      </c>
      <c r="AB17" s="68">
        <v>1192</v>
      </c>
      <c r="AC17" s="98">
        <v>1529</v>
      </c>
      <c r="AD17" s="68">
        <v>265</v>
      </c>
      <c r="AE17" s="168"/>
    </row>
    <row r="18" spans="1:43" s="45" customFormat="1" ht="8.1" customHeight="1" thickTop="1" thickBot="1">
      <c r="A18" s="167"/>
      <c r="B18" s="167"/>
      <c r="C18" s="167"/>
      <c r="D18" s="167"/>
      <c r="E18" s="167"/>
      <c r="F18" s="167"/>
      <c r="G18" s="167"/>
      <c r="H18" s="167"/>
      <c r="I18" s="167"/>
      <c r="J18" s="167"/>
      <c r="K18" s="167"/>
      <c r="L18" s="167"/>
      <c r="M18" s="167"/>
      <c r="N18" s="167"/>
      <c r="O18" s="167"/>
      <c r="P18" s="167"/>
      <c r="Q18" s="167"/>
      <c r="R18" s="167"/>
      <c r="S18" s="167"/>
      <c r="T18" s="167"/>
      <c r="U18" s="167"/>
      <c r="V18" s="167"/>
      <c r="W18" s="167"/>
      <c r="X18" s="167"/>
      <c r="Y18" s="167"/>
      <c r="Z18" s="167"/>
      <c r="AA18" s="167"/>
      <c r="AB18" s="167"/>
      <c r="AC18" s="167"/>
      <c r="AD18" s="167"/>
      <c r="AE18" s="167"/>
      <c r="AF18" s="44"/>
      <c r="AG18" s="44"/>
      <c r="AH18" s="44"/>
      <c r="AI18" s="44"/>
      <c r="AJ18" s="44"/>
      <c r="AK18" s="44"/>
      <c r="AL18" s="44"/>
      <c r="AM18" s="44"/>
      <c r="AN18" s="44"/>
      <c r="AO18" s="44"/>
      <c r="AP18" s="44"/>
      <c r="AQ18" s="44"/>
    </row>
    <row r="19" spans="1:43" s="3" customFormat="1" ht="50.1" customHeight="1" thickTop="1" thickBot="1">
      <c r="A19" s="167">
        <f>'PANEL DE CONTROL DISTRITAL'!A18</f>
        <v>4</v>
      </c>
      <c r="B19" s="169" t="str">
        <f>'PANEL DE CONTROL DISTRITAL'!B18</f>
        <v>CONCILIACIÓN</v>
      </c>
      <c r="C19" s="166" t="str">
        <f>'PANEL DE CONTROL DISTRITAL'!C18</f>
        <v>Responsable de Módulo</v>
      </c>
      <c r="D19" s="170" t="str">
        <f>'PANEL DE CONTROL DISTRITAL'!D18</f>
        <v xml:space="preserve">Credenciales disponibles para entrega = </v>
      </c>
      <c r="E19" s="166" t="str">
        <f>'PANEL DE CONTROL DISTRITAL'!E18</f>
        <v>((Credenciales recibidas - Credenciales inconsistentes) / Credenciales recibidas) x 100</v>
      </c>
      <c r="F19" s="171" t="str">
        <f>'PANEL DE CONTROL DISTRITAL'!F18</f>
        <v>Semanal (remesa)</v>
      </c>
      <c r="G19" s="172">
        <f>'PANEL DE CONTROL DISTRITAL'!G18</f>
        <v>0.9</v>
      </c>
      <c r="H19" s="25" t="str">
        <f>'PANEL DE CONTROL DISTRITAL'!H18</f>
        <v xml:space="preserve">Credenciales Recibidas - Credenciales inconsistentes </v>
      </c>
      <c r="I19" s="64">
        <v>51</v>
      </c>
      <c r="J19" s="64">
        <v>185</v>
      </c>
      <c r="K19" s="64">
        <v>273</v>
      </c>
      <c r="L19" s="64">
        <v>185</v>
      </c>
      <c r="M19" s="64">
        <v>144</v>
      </c>
      <c r="N19" s="64">
        <v>173</v>
      </c>
      <c r="O19" s="64">
        <v>173</v>
      </c>
      <c r="P19" s="64">
        <v>114</v>
      </c>
      <c r="Q19" s="64">
        <v>163</v>
      </c>
      <c r="R19" s="64">
        <v>104</v>
      </c>
      <c r="S19" s="64">
        <v>127</v>
      </c>
      <c r="T19" s="64">
        <v>170</v>
      </c>
      <c r="U19" s="64">
        <v>121</v>
      </c>
      <c r="V19" s="64">
        <v>141</v>
      </c>
      <c r="W19" s="64">
        <v>214</v>
      </c>
      <c r="X19" s="64">
        <v>206</v>
      </c>
      <c r="Y19" s="64">
        <v>158</v>
      </c>
      <c r="Z19" s="64">
        <v>143</v>
      </c>
      <c r="AA19" s="64">
        <v>120</v>
      </c>
      <c r="AB19" s="64">
        <v>393</v>
      </c>
      <c r="AC19" s="64">
        <v>302</v>
      </c>
      <c r="AD19" s="64">
        <v>43</v>
      </c>
      <c r="AE19" s="168">
        <f>IFERROR(SUM(I19:AD19)/SUM(I20:AD20),0)</f>
        <v>1</v>
      </c>
    </row>
    <row r="20" spans="1:43" s="3" customFormat="1" ht="50.1" customHeight="1" thickTop="1" thickBot="1">
      <c r="A20" s="167"/>
      <c r="B20" s="169"/>
      <c r="C20" s="166"/>
      <c r="D20" s="170"/>
      <c r="E20" s="166"/>
      <c r="F20" s="171"/>
      <c r="G20" s="172"/>
      <c r="H20" s="25" t="str">
        <f>'PANEL DE CONTROL DISTRITAL'!H19</f>
        <v>Credenciales recibidas</v>
      </c>
      <c r="I20" s="68">
        <v>51</v>
      </c>
      <c r="J20" s="68">
        <v>185</v>
      </c>
      <c r="K20" s="68">
        <v>273</v>
      </c>
      <c r="L20" s="68">
        <v>185</v>
      </c>
      <c r="M20" s="68">
        <v>144</v>
      </c>
      <c r="N20" s="68">
        <v>173</v>
      </c>
      <c r="O20" s="68">
        <v>173</v>
      </c>
      <c r="P20" s="68">
        <v>114</v>
      </c>
      <c r="Q20" s="68">
        <v>163</v>
      </c>
      <c r="R20" s="68">
        <v>104</v>
      </c>
      <c r="S20" s="68">
        <v>127</v>
      </c>
      <c r="T20" s="68">
        <v>170</v>
      </c>
      <c r="U20" s="68">
        <v>121</v>
      </c>
      <c r="V20" s="68">
        <v>141</v>
      </c>
      <c r="W20" s="68">
        <v>214</v>
      </c>
      <c r="X20" s="68">
        <v>206</v>
      </c>
      <c r="Y20" s="68">
        <v>158</v>
      </c>
      <c r="Z20" s="68">
        <v>143</v>
      </c>
      <c r="AA20" s="68">
        <v>120</v>
      </c>
      <c r="AB20" s="68">
        <v>393</v>
      </c>
      <c r="AC20" s="68">
        <v>302</v>
      </c>
      <c r="AD20" s="68">
        <v>43</v>
      </c>
      <c r="AE20" s="168"/>
    </row>
    <row r="21" spans="1:43" s="45" customFormat="1" ht="8.1" customHeight="1" thickTop="1" thickBot="1">
      <c r="A21" s="46"/>
      <c r="B21" s="47"/>
      <c r="C21" s="48"/>
      <c r="D21" s="49"/>
      <c r="E21" s="48"/>
      <c r="F21" s="50"/>
      <c r="G21" s="51"/>
      <c r="H21" s="52"/>
      <c r="I21" s="53"/>
      <c r="J21" s="53"/>
      <c r="K21" s="53"/>
      <c r="L21" s="53"/>
      <c r="M21" s="53"/>
      <c r="N21" s="53"/>
      <c r="O21" s="53"/>
      <c r="P21" s="53"/>
      <c r="Q21" s="53"/>
      <c r="R21" s="53"/>
      <c r="S21" s="53"/>
      <c r="T21" s="53"/>
      <c r="U21" s="53"/>
      <c r="V21" s="53"/>
      <c r="W21" s="53"/>
      <c r="X21" s="53"/>
      <c r="Y21" s="53"/>
      <c r="Z21" s="53"/>
      <c r="AA21" s="53"/>
      <c r="AB21" s="53"/>
      <c r="AC21" s="53"/>
      <c r="AD21" s="53"/>
      <c r="AE21" s="54"/>
      <c r="AF21" s="44"/>
      <c r="AG21" s="44"/>
      <c r="AH21" s="44"/>
      <c r="AI21" s="44"/>
      <c r="AJ21" s="44"/>
      <c r="AK21" s="44"/>
      <c r="AL21" s="44"/>
      <c r="AM21" s="44"/>
      <c r="AN21" s="44"/>
      <c r="AO21" s="44"/>
      <c r="AP21" s="44"/>
      <c r="AQ21" s="44"/>
    </row>
    <row r="22" spans="1:43" s="3" customFormat="1" ht="50.1" customHeight="1" thickTop="1" thickBot="1">
      <c r="A22" s="167">
        <f>'PANEL DE CONTROL DISTRITAL'!A21</f>
        <v>5</v>
      </c>
      <c r="B22" s="169" t="str">
        <f>'PANEL DE CONTROL DISTRITAL'!B21</f>
        <v>CONCILIACIÓN</v>
      </c>
      <c r="C22" s="166" t="str">
        <f>'PANEL DE CONTROL DISTRITAL'!C21</f>
        <v>Responsable de Módulo</v>
      </c>
      <c r="D22" s="170" t="str">
        <f>'PANEL DE CONTROL DISTRITAL'!D21</f>
        <v xml:space="preserve">Credenciales disponibles para entrega = </v>
      </c>
      <c r="E22" s="166" t="str">
        <f>'PANEL DE CONTROL DISTRITAL'!E21</f>
        <v>(Credenciales en resguardo / Credenciales totales en SIIRFE disponibles para entrega) x 100</v>
      </c>
      <c r="F22" s="171" t="str">
        <f>'PANEL DE CONTROL DISTRITAL'!F21</f>
        <v>Semanal (remesa)</v>
      </c>
      <c r="G22" s="172">
        <f>'PANEL DE CONTROL DISTRITAL'!G21</f>
        <v>1</v>
      </c>
      <c r="H22" s="25" t="str">
        <f>'PANEL DE CONTROL DISTRITAL'!H21</f>
        <v>Credenciales en resguardo</v>
      </c>
      <c r="I22" s="64">
        <v>365</v>
      </c>
      <c r="J22" s="64">
        <v>406</v>
      </c>
      <c r="K22" s="64">
        <v>344</v>
      </c>
      <c r="L22" s="64">
        <v>345</v>
      </c>
      <c r="M22" s="64">
        <v>267</v>
      </c>
      <c r="N22" s="64">
        <v>279</v>
      </c>
      <c r="O22" s="64">
        <v>268</v>
      </c>
      <c r="P22" s="64">
        <v>242</v>
      </c>
      <c r="Q22" s="64">
        <v>283</v>
      </c>
      <c r="R22" s="64">
        <v>300</v>
      </c>
      <c r="S22" s="64">
        <v>242</v>
      </c>
      <c r="T22" s="64">
        <v>322</v>
      </c>
      <c r="U22" s="64">
        <v>280</v>
      </c>
      <c r="V22" s="64">
        <v>271</v>
      </c>
      <c r="W22" s="64">
        <v>282</v>
      </c>
      <c r="X22" s="64">
        <v>296</v>
      </c>
      <c r="Y22" s="64">
        <v>216</v>
      </c>
      <c r="Z22" s="64">
        <v>205</v>
      </c>
      <c r="AA22" s="64">
        <v>175</v>
      </c>
      <c r="AB22" s="64">
        <v>471</v>
      </c>
      <c r="AC22" s="64">
        <v>405</v>
      </c>
      <c r="AD22" s="64">
        <v>419</v>
      </c>
      <c r="AE22" s="168">
        <f>IFERROR(SUM(I22:AD22)/SUM(I23:AD23),0)</f>
        <v>1</v>
      </c>
    </row>
    <row r="23" spans="1:43" s="3" customFormat="1" ht="50.1" customHeight="1" thickTop="1" thickBot="1">
      <c r="A23" s="167"/>
      <c r="B23" s="169"/>
      <c r="C23" s="166"/>
      <c r="D23" s="170"/>
      <c r="E23" s="166"/>
      <c r="F23" s="171"/>
      <c r="G23" s="172"/>
      <c r="H23" s="25" t="str">
        <f>'PANEL DE CONTROL DISTRITAL'!H22</f>
        <v>Credenciales totales en SIIRFE disponibles para entrega</v>
      </c>
      <c r="I23" s="68">
        <v>365</v>
      </c>
      <c r="J23" s="68">
        <v>406</v>
      </c>
      <c r="K23" s="68">
        <v>344</v>
      </c>
      <c r="L23" s="68">
        <v>345</v>
      </c>
      <c r="M23" s="68">
        <v>267</v>
      </c>
      <c r="N23" s="68">
        <v>279</v>
      </c>
      <c r="O23" s="68">
        <v>268</v>
      </c>
      <c r="P23" s="68">
        <v>242</v>
      </c>
      <c r="Q23" s="68">
        <v>283</v>
      </c>
      <c r="R23" s="68">
        <v>300</v>
      </c>
      <c r="S23" s="68">
        <v>242</v>
      </c>
      <c r="T23" s="68">
        <v>322</v>
      </c>
      <c r="U23" s="68">
        <v>280</v>
      </c>
      <c r="V23" s="68">
        <v>271</v>
      </c>
      <c r="W23" s="68">
        <v>282</v>
      </c>
      <c r="X23" s="68">
        <v>296</v>
      </c>
      <c r="Y23" s="68">
        <v>216</v>
      </c>
      <c r="Z23" s="68">
        <v>205</v>
      </c>
      <c r="AA23" s="68">
        <v>175</v>
      </c>
      <c r="AB23" s="68">
        <v>471</v>
      </c>
      <c r="AC23" s="68">
        <v>405</v>
      </c>
      <c r="AD23" s="68">
        <v>419</v>
      </c>
      <c r="AE23" s="168"/>
    </row>
    <row r="24" spans="1:43" s="4" customFormat="1" ht="7.5" customHeight="1" thickTop="1" thickBot="1">
      <c r="A24" s="167"/>
      <c r="B24" s="167"/>
      <c r="C24" s="167"/>
      <c r="D24" s="167"/>
      <c r="E24" s="167"/>
      <c r="F24" s="167"/>
      <c r="G24" s="167"/>
      <c r="H24" s="167"/>
      <c r="I24" s="167"/>
      <c r="J24" s="167"/>
      <c r="K24" s="167"/>
      <c r="L24" s="167"/>
      <c r="M24" s="167"/>
      <c r="N24" s="167"/>
      <c r="O24" s="167"/>
      <c r="P24" s="167"/>
      <c r="Q24" s="167"/>
      <c r="R24" s="167"/>
      <c r="S24" s="167"/>
      <c r="T24" s="167"/>
      <c r="U24" s="167"/>
      <c r="V24" s="167"/>
      <c r="W24" s="167"/>
      <c r="X24" s="167"/>
      <c r="Y24" s="167"/>
      <c r="Z24" s="167"/>
      <c r="AA24" s="167"/>
      <c r="AB24" s="167"/>
      <c r="AC24" s="167"/>
      <c r="AD24" s="167"/>
      <c r="AE24" s="167"/>
    </row>
    <row r="25" spans="1:43" ht="50.1" customHeight="1" thickTop="1" thickBot="1">
      <c r="A25" s="167">
        <f>'PANEL DE CONTROL DISTRITAL'!A24</f>
        <v>6</v>
      </c>
      <c r="B25" s="169" t="str">
        <f>'PANEL DE CONTROL DISTRITAL'!B24</f>
        <v>ENTREGA</v>
      </c>
      <c r="C25" s="166" t="str">
        <f>'PANEL DE CONTROL DISTRITAL'!C24</f>
        <v>Operador de Equipo Tecnológico</v>
      </c>
      <c r="D25" s="170" t="str">
        <f>'PANEL DE CONTROL DISTRITAL'!D24</f>
        <v xml:space="preserve">Efectividad de entrega de CPV en MAC = </v>
      </c>
      <c r="E25" s="166" t="str">
        <f>'PANEL DE CONTROL DISTRITAL'!E24</f>
        <v>(Total de credenciales entregadas / Total de credenciales solicitadas) x 100</v>
      </c>
      <c r="F25" s="171" t="str">
        <f>'PANEL DE CONTROL DISTRITAL'!F24</f>
        <v>Semanal (remesa)</v>
      </c>
      <c r="G25" s="172">
        <f>'PANEL DE CONTROL DISTRITAL'!G24</f>
        <v>0.9</v>
      </c>
      <c r="H25" s="25" t="str">
        <f>'PANEL DE CONTROL DISTRITAL'!H24</f>
        <v xml:space="preserve">Total de credenciales entregadas </v>
      </c>
      <c r="I25" s="64">
        <v>0</v>
      </c>
      <c r="J25" s="64">
        <v>144</v>
      </c>
      <c r="K25" s="64">
        <v>273</v>
      </c>
      <c r="L25" s="64">
        <v>185</v>
      </c>
      <c r="M25" s="64">
        <v>215</v>
      </c>
      <c r="N25" s="64">
        <v>159</v>
      </c>
      <c r="O25" s="64">
        <v>184</v>
      </c>
      <c r="P25" s="64">
        <v>140</v>
      </c>
      <c r="Q25" s="64">
        <v>122</v>
      </c>
      <c r="R25" s="64">
        <v>87</v>
      </c>
      <c r="S25" s="64">
        <v>182</v>
      </c>
      <c r="T25" s="64">
        <v>90</v>
      </c>
      <c r="U25" s="64">
        <v>163</v>
      </c>
      <c r="V25" s="64">
        <v>150</v>
      </c>
      <c r="W25" s="64">
        <v>203</v>
      </c>
      <c r="X25" s="64">
        <v>189</v>
      </c>
      <c r="Y25" s="64">
        <v>238</v>
      </c>
      <c r="Z25" s="64">
        <v>154</v>
      </c>
      <c r="AA25" s="64">
        <v>150</v>
      </c>
      <c r="AB25" s="64">
        <v>97</v>
      </c>
      <c r="AC25" s="64">
        <v>363</v>
      </c>
      <c r="AD25" s="64">
        <v>29</v>
      </c>
      <c r="AE25" s="168">
        <f>IFERROR(SUM(I25:AD25)/SUM(I26:AD26),0)</f>
        <v>1</v>
      </c>
    </row>
    <row r="26" spans="1:43" ht="50.1" customHeight="1" thickTop="1" thickBot="1">
      <c r="A26" s="167"/>
      <c r="B26" s="169"/>
      <c r="C26" s="166"/>
      <c r="D26" s="170"/>
      <c r="E26" s="166"/>
      <c r="F26" s="171"/>
      <c r="G26" s="172"/>
      <c r="H26" s="25" t="str">
        <f>'PANEL DE CONTROL DISTRITAL'!H25</f>
        <v xml:space="preserve"> Total de credenciales solicitadas</v>
      </c>
      <c r="I26" s="68">
        <v>0</v>
      </c>
      <c r="J26" s="68">
        <v>144</v>
      </c>
      <c r="K26" s="68">
        <v>273</v>
      </c>
      <c r="L26" s="68">
        <v>185</v>
      </c>
      <c r="M26" s="68">
        <v>215</v>
      </c>
      <c r="N26" s="68">
        <v>159</v>
      </c>
      <c r="O26" s="68">
        <v>184</v>
      </c>
      <c r="P26" s="68">
        <v>140</v>
      </c>
      <c r="Q26" s="68">
        <v>122</v>
      </c>
      <c r="R26" s="68">
        <v>87</v>
      </c>
      <c r="S26" s="68">
        <v>182</v>
      </c>
      <c r="T26" s="68">
        <v>90</v>
      </c>
      <c r="U26" s="68">
        <v>163</v>
      </c>
      <c r="V26" s="68">
        <v>150</v>
      </c>
      <c r="W26" s="68">
        <v>203</v>
      </c>
      <c r="X26" s="68">
        <v>189</v>
      </c>
      <c r="Y26" s="68">
        <v>238</v>
      </c>
      <c r="Z26" s="68">
        <v>154</v>
      </c>
      <c r="AA26" s="68">
        <v>150</v>
      </c>
      <c r="AB26" s="68">
        <v>97</v>
      </c>
      <c r="AC26" s="68">
        <v>363</v>
      </c>
      <c r="AD26" s="68">
        <v>29</v>
      </c>
      <c r="AE26" s="168"/>
    </row>
    <row r="27" spans="1:43" ht="15.75" customHeight="1" thickTop="1">
      <c r="B27" s="1" t="s">
        <v>116</v>
      </c>
      <c r="H27" s="55"/>
      <c r="I27" s="56"/>
      <c r="J27" s="56"/>
      <c r="K27" s="56"/>
      <c r="L27" s="56"/>
      <c r="M27" s="56"/>
      <c r="N27" s="56"/>
      <c r="O27" s="56"/>
      <c r="P27" s="56"/>
      <c r="Q27" s="56"/>
      <c r="R27" s="56"/>
      <c r="S27" s="56"/>
      <c r="T27" s="56"/>
      <c r="U27" s="56"/>
      <c r="V27" s="56"/>
      <c r="W27" s="56"/>
      <c r="X27" s="56"/>
      <c r="Y27" s="56"/>
      <c r="Z27" s="56"/>
      <c r="AA27" s="56"/>
      <c r="AB27" s="56"/>
      <c r="AC27" s="56"/>
      <c r="AD27" s="56"/>
      <c r="AE27" s="12"/>
    </row>
    <row r="28" spans="1:43" ht="15.75" customHeight="1">
      <c r="H28" s="57"/>
    </row>
    <row r="29" spans="1:43" ht="15.75" customHeight="1">
      <c r="H29" s="57"/>
      <c r="I29" s="179" t="s">
        <v>117</v>
      </c>
      <c r="J29" s="179"/>
      <c r="K29" s="179"/>
      <c r="L29" s="179"/>
    </row>
    <row r="30" spans="1:43" ht="15.75" customHeight="1">
      <c r="H30" s="57"/>
      <c r="I30" s="26"/>
      <c r="J30" s="27" t="s">
        <v>118</v>
      </c>
      <c r="K30" s="27"/>
      <c r="L30" s="27"/>
    </row>
    <row r="31" spans="1:43" ht="39" customHeight="1">
      <c r="H31" s="57"/>
      <c r="I31" s="28"/>
      <c r="J31" s="27" t="s">
        <v>119</v>
      </c>
      <c r="K31" s="27"/>
      <c r="L31" s="27"/>
    </row>
    <row r="32" spans="1:43" ht="30" customHeight="1">
      <c r="H32" s="57"/>
      <c r="I32" s="29"/>
      <c r="J32" s="27" t="s">
        <v>120</v>
      </c>
      <c r="K32" s="27"/>
      <c r="L32" s="27"/>
    </row>
    <row r="33" spans="2:13" ht="30" customHeight="1">
      <c r="H33" s="57"/>
      <c r="I33" s="27"/>
      <c r="J33" s="27"/>
      <c r="K33" s="27"/>
      <c r="L33" s="27"/>
    </row>
    <row r="34" spans="2:13" ht="30" customHeight="1">
      <c r="B34" s="180" t="s">
        <v>121</v>
      </c>
      <c r="C34" s="180"/>
      <c r="D34" s="180"/>
      <c r="E34" s="180"/>
      <c r="F34" s="180"/>
      <c r="G34" s="180"/>
      <c r="H34" s="180"/>
      <c r="I34" s="180"/>
      <c r="J34" s="180"/>
      <c r="K34" s="180"/>
      <c r="L34" s="180"/>
      <c r="M34" s="181"/>
    </row>
    <row r="35" spans="2:13" ht="30" customHeight="1">
      <c r="B35" s="182" t="s">
        <v>122</v>
      </c>
      <c r="C35" s="182"/>
      <c r="D35" s="182"/>
      <c r="E35" s="182"/>
      <c r="F35" s="182"/>
      <c r="G35" s="183"/>
      <c r="H35" s="184" t="s">
        <v>123</v>
      </c>
      <c r="I35" s="182"/>
      <c r="J35" s="182"/>
      <c r="K35" s="182"/>
      <c r="L35" s="182"/>
      <c r="M35" s="183"/>
    </row>
    <row r="36" spans="2:13" ht="30" customHeight="1">
      <c r="B36" s="173"/>
      <c r="C36" s="174"/>
      <c r="D36" s="174"/>
      <c r="E36" s="174"/>
      <c r="F36" s="174"/>
      <c r="G36" s="175"/>
      <c r="H36" s="173"/>
      <c r="I36" s="174"/>
      <c r="J36" s="174"/>
      <c r="K36" s="174"/>
      <c r="L36" s="174"/>
      <c r="M36" s="175"/>
    </row>
    <row r="37" spans="2:13" ht="30" customHeight="1">
      <c r="B37" s="176"/>
      <c r="C37" s="177"/>
      <c r="D37" s="177"/>
      <c r="E37" s="177"/>
      <c r="F37" s="177"/>
      <c r="G37" s="178"/>
      <c r="H37" s="176"/>
      <c r="I37" s="177"/>
      <c r="J37" s="177"/>
      <c r="K37" s="177"/>
      <c r="L37" s="177"/>
      <c r="M37" s="178"/>
    </row>
    <row r="38" spans="2:13" ht="35.1" customHeight="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1">
    <mergeCell ref="AE25:AE26"/>
    <mergeCell ref="I29:L29"/>
    <mergeCell ref="B34:M34"/>
    <mergeCell ref="B35:G35"/>
    <mergeCell ref="H35:M35"/>
    <mergeCell ref="B36:G37"/>
    <mergeCell ref="H36:M37"/>
    <mergeCell ref="G22:G23"/>
    <mergeCell ref="AE22:AE23"/>
    <mergeCell ref="A24:AE24"/>
    <mergeCell ref="A25:A26"/>
    <mergeCell ref="B25:B26"/>
    <mergeCell ref="C25:C26"/>
    <mergeCell ref="D25:D26"/>
    <mergeCell ref="E25:E26"/>
    <mergeCell ref="F25:F26"/>
    <mergeCell ref="G25:G26"/>
    <mergeCell ref="A22:A23"/>
    <mergeCell ref="B22:B23"/>
    <mergeCell ref="C22:C23"/>
    <mergeCell ref="D22:D23"/>
    <mergeCell ref="E22:E23"/>
    <mergeCell ref="F22:F23"/>
    <mergeCell ref="A18:AE18"/>
    <mergeCell ref="A19:A20"/>
    <mergeCell ref="B19:B20"/>
    <mergeCell ref="C19:C20"/>
    <mergeCell ref="D19:D20"/>
    <mergeCell ref="E19:E20"/>
    <mergeCell ref="F19:F20"/>
    <mergeCell ref="G19:G20"/>
    <mergeCell ref="AE19:AE20"/>
    <mergeCell ref="A15:AE15"/>
    <mergeCell ref="A16:A17"/>
    <mergeCell ref="B16:B17"/>
    <mergeCell ref="C16:C17"/>
    <mergeCell ref="D16:D17"/>
    <mergeCell ref="E16:E17"/>
    <mergeCell ref="F16:F17"/>
    <mergeCell ref="G16:G17"/>
    <mergeCell ref="AE16:AE17"/>
    <mergeCell ref="A10:A11"/>
    <mergeCell ref="B10:B11"/>
    <mergeCell ref="C10:C11"/>
    <mergeCell ref="D10:D11"/>
    <mergeCell ref="E10:E11"/>
    <mergeCell ref="A12:AE12"/>
    <mergeCell ref="A13:A14"/>
    <mergeCell ref="B13:B14"/>
    <mergeCell ref="C13:C14"/>
    <mergeCell ref="D13:D14"/>
    <mergeCell ref="E13:E14"/>
    <mergeCell ref="F13:F14"/>
    <mergeCell ref="G13:G14"/>
    <mergeCell ref="AE13:AE14"/>
    <mergeCell ref="AE10:AE11"/>
    <mergeCell ref="F10:F11"/>
    <mergeCell ref="AE6:AE9"/>
    <mergeCell ref="B7:D7"/>
    <mergeCell ref="A1:AE1"/>
    <mergeCell ref="F2:G2"/>
    <mergeCell ref="A4:AE4"/>
    <mergeCell ref="A5:AE5"/>
    <mergeCell ref="E7:H7"/>
    <mergeCell ref="I7:X7"/>
    <mergeCell ref="B8:X8"/>
    <mergeCell ref="A6:A9"/>
    <mergeCell ref="B6:H6"/>
    <mergeCell ref="I6:X6"/>
    <mergeCell ref="X2:AE2"/>
    <mergeCell ref="G10:G11"/>
  </mergeCells>
  <conditionalFormatting sqref="I21:AD21">
    <cfRule type="colorScale" priority="679">
      <colorScale>
        <cfvo type="min"/>
        <cfvo type="percentile" val="50"/>
        <cfvo type="max"/>
        <color rgb="FFE98BD7"/>
        <color rgb="FFD5007F"/>
        <color rgb="FF950054"/>
      </colorScale>
    </cfRule>
  </conditionalFormatting>
  <conditionalFormatting sqref="AE10">
    <cfRule type="cellIs" dxfId="527" priority="15" operator="greaterThan">
      <formula>95%</formula>
    </cfRule>
    <cfRule type="cellIs" dxfId="526" priority="16" operator="greaterThanOrEqual">
      <formula>90%</formula>
    </cfRule>
    <cfRule type="cellIs" dxfId="525" priority="17" operator="lessThan">
      <formula>89.99%</formula>
    </cfRule>
  </conditionalFormatting>
  <conditionalFormatting sqref="AE13">
    <cfRule type="cellIs" dxfId="524" priority="12" operator="greaterThan">
      <formula>95%</formula>
    </cfRule>
    <cfRule type="cellIs" dxfId="523" priority="13" operator="greaterThanOrEqual">
      <formula>90%</formula>
    </cfRule>
    <cfRule type="cellIs" dxfId="522" priority="14" operator="lessThan">
      <formula>89.99%</formula>
    </cfRule>
  </conditionalFormatting>
  <conditionalFormatting sqref="AE16">
    <cfRule type="cellIs" dxfId="521" priority="9" operator="greaterThan">
      <formula>95%</formula>
    </cfRule>
    <cfRule type="cellIs" dxfId="520" priority="10" operator="greaterThanOrEqual">
      <formula>90%</formula>
    </cfRule>
    <cfRule type="cellIs" dxfId="519" priority="11" operator="lessThan">
      <formula>89.99%</formula>
    </cfRule>
  </conditionalFormatting>
  <conditionalFormatting sqref="AE19">
    <cfRule type="cellIs" dxfId="518" priority="6" operator="greaterThan">
      <formula>95%</formula>
    </cfRule>
    <cfRule type="cellIs" dxfId="517" priority="7" operator="greaterThanOrEqual">
      <formula>90%</formula>
    </cfRule>
    <cfRule type="cellIs" dxfId="516" priority="8" operator="lessThan">
      <formula>89.99%</formula>
    </cfRule>
  </conditionalFormatting>
  <conditionalFormatting sqref="AE22">
    <cfRule type="cellIs" dxfId="515" priority="1" operator="greaterThanOrEqual">
      <formula>100%</formula>
    </cfRule>
    <cfRule type="cellIs" dxfId="514" priority="2" operator="lessThan">
      <formula>99.99%</formula>
    </cfRule>
  </conditionalFormatting>
  <conditionalFormatting sqref="AE25">
    <cfRule type="cellIs" dxfId="513" priority="3" operator="greaterThan">
      <formula>95%</formula>
    </cfRule>
    <cfRule type="cellIs" dxfId="512" priority="4" operator="greaterThanOrEqual">
      <formula>90%</formula>
    </cfRule>
    <cfRule type="cellIs" dxfId="511" priority="5" operator="lessThan">
      <formula>89.99%</formula>
    </cfRule>
  </conditionalFormatting>
  <dataValidations disablePrompts="1" count="1">
    <dataValidation showDropDown="1" showInputMessage="1" showErrorMessage="1" sqref="C21 G19:G23 G10:G11 G16:G17 G13:G14 G25:G26" xr:uid="{FEA6EBF2-6017-4303-BDAD-D84018E017D6}"/>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333058-61B3-4683-B447-320DBB49BD91}">
  <sheetPr>
    <tabColor rgb="FFFF69C2"/>
  </sheetPr>
  <dimension ref="A1:AQ48"/>
  <sheetViews>
    <sheetView showGridLines="0" topLeftCell="U22" zoomScale="85" zoomScaleNormal="85" workbookViewId="0">
      <selection activeCell="AH26" sqref="AH26"/>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0" width="10.7109375" style="1" customWidth="1"/>
    <col min="31" max="31" width="22.7109375" style="1" customWidth="1"/>
    <col min="32" max="16384" width="11.42578125" style="1"/>
  </cols>
  <sheetData>
    <row r="1" spans="1:43" ht="40.5" customHeight="1">
      <c r="A1" s="148" t="str">
        <f>'PANEL DE CONTROL DISTRITAL'!A1:Q1</f>
        <v>INSTITUTO NACIONAL ELECTORAL
SISTEMA DE GESTIÓN DE LA CALIDAD
ESTADO DE MÉXICO</v>
      </c>
      <c r="B1" s="148"/>
      <c r="C1" s="148"/>
      <c r="D1" s="148"/>
      <c r="E1" s="148"/>
      <c r="F1" s="148"/>
      <c r="G1" s="148"/>
      <c r="H1" s="148"/>
      <c r="I1" s="148"/>
      <c r="J1" s="148"/>
      <c r="K1" s="148"/>
      <c r="L1" s="148"/>
      <c r="M1" s="148"/>
      <c r="N1" s="148"/>
      <c r="O1" s="148"/>
      <c r="P1" s="148"/>
      <c r="Q1" s="148"/>
      <c r="R1" s="148"/>
      <c r="S1" s="148"/>
      <c r="T1" s="148"/>
      <c r="U1" s="148"/>
      <c r="V1" s="148"/>
      <c r="W1" s="148"/>
      <c r="X1" s="148"/>
      <c r="Y1" s="148"/>
      <c r="Z1" s="148"/>
      <c r="AA1" s="148"/>
      <c r="AB1" s="148"/>
      <c r="AC1" s="148"/>
      <c r="AD1" s="148"/>
      <c r="AE1" s="148"/>
    </row>
    <row r="2" spans="1:43" ht="33.75" customHeight="1">
      <c r="A2" s="11"/>
      <c r="B2" s="11"/>
      <c r="C2" s="11"/>
      <c r="D2" s="9" t="s">
        <v>89</v>
      </c>
      <c r="E2" s="9">
        <v>24</v>
      </c>
      <c r="F2" s="149" t="s">
        <v>90</v>
      </c>
      <c r="G2" s="149"/>
      <c r="H2" s="20">
        <v>152451</v>
      </c>
      <c r="I2" s="19"/>
      <c r="J2" s="19"/>
      <c r="K2" s="19"/>
      <c r="L2" s="19"/>
      <c r="M2" s="19"/>
      <c r="N2" s="19"/>
      <c r="O2" s="19"/>
      <c r="P2" s="19"/>
      <c r="Q2" s="19"/>
      <c r="R2" s="19"/>
      <c r="S2" s="19"/>
      <c r="T2" s="19"/>
      <c r="U2" s="19"/>
      <c r="V2" s="19"/>
      <c r="W2" s="58"/>
      <c r="X2" s="150" t="str">
        <f>'PANEL DE CONTROL DISTRITAL'!M2</f>
        <v>Fecha de corte: 22/01/2024</v>
      </c>
      <c r="Y2" s="150"/>
      <c r="Z2" s="150"/>
      <c r="AA2" s="150"/>
      <c r="AB2" s="150"/>
      <c r="AC2" s="150"/>
      <c r="AD2" s="150"/>
      <c r="AE2" s="150"/>
      <c r="AF2" s="15"/>
    </row>
    <row r="3" spans="1:43" ht="11.25" customHeight="1">
      <c r="A3" s="11"/>
      <c r="B3" s="6"/>
      <c r="C3" s="6"/>
      <c r="D3" s="6"/>
      <c r="E3" s="6"/>
      <c r="F3" s="6"/>
      <c r="G3" s="6"/>
      <c r="H3" s="6"/>
      <c r="I3" s="6"/>
      <c r="J3" s="6"/>
      <c r="K3" s="6"/>
      <c r="L3" s="6"/>
      <c r="M3" s="6"/>
      <c r="N3" s="6"/>
      <c r="O3" s="6"/>
      <c r="P3" s="6"/>
      <c r="Q3" s="6"/>
      <c r="R3" s="6"/>
      <c r="S3" s="6"/>
      <c r="T3" s="6"/>
      <c r="U3" s="6"/>
      <c r="V3" s="6"/>
      <c r="W3" s="6"/>
      <c r="X3" s="6"/>
      <c r="Y3" s="6"/>
      <c r="Z3" s="6"/>
      <c r="AA3" s="6"/>
      <c r="AB3" s="6"/>
      <c r="AC3" s="6"/>
      <c r="AD3" s="6"/>
    </row>
    <row r="4" spans="1:43" ht="30" customHeight="1">
      <c r="A4" s="154" t="s">
        <v>91</v>
      </c>
      <c r="B4" s="155"/>
      <c r="C4" s="155"/>
      <c r="D4" s="155"/>
      <c r="E4" s="155"/>
      <c r="F4" s="155"/>
      <c r="G4" s="155"/>
      <c r="H4" s="155"/>
      <c r="I4" s="155"/>
      <c r="J4" s="155"/>
      <c r="K4" s="155"/>
      <c r="L4" s="155"/>
      <c r="M4" s="155"/>
      <c r="N4" s="155"/>
      <c r="O4" s="155"/>
      <c r="P4" s="155"/>
      <c r="Q4" s="155"/>
      <c r="R4" s="155"/>
      <c r="S4" s="155"/>
      <c r="T4" s="155"/>
      <c r="U4" s="155"/>
      <c r="V4" s="155"/>
      <c r="W4" s="155"/>
      <c r="X4" s="155"/>
      <c r="Y4" s="155"/>
      <c r="Z4" s="155"/>
      <c r="AA4" s="155"/>
      <c r="AB4" s="155"/>
      <c r="AC4" s="155"/>
      <c r="AD4" s="155"/>
      <c r="AE4" s="156"/>
      <c r="AG4" s="18"/>
    </row>
    <row r="5" spans="1:43" ht="5.25" customHeight="1">
      <c r="A5" s="157"/>
      <c r="B5" s="158"/>
      <c r="C5" s="158"/>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9"/>
    </row>
    <row r="6" spans="1:43" ht="18" customHeight="1">
      <c r="A6" s="151" t="str">
        <f>'PANEL DE CONTROL DISTRITAL'!A6</f>
        <v>Número</v>
      </c>
      <c r="B6" s="152" t="str">
        <f>'PANEL DE CONTROL DISTRITAL'!B6</f>
        <v xml:space="preserve">PROCESOS SUSTANTIVOS E INDICADORES </v>
      </c>
      <c r="C6" s="152"/>
      <c r="D6" s="152"/>
      <c r="E6" s="152"/>
      <c r="F6" s="152"/>
      <c r="G6" s="152"/>
      <c r="H6" s="152"/>
      <c r="I6" s="160" t="s">
        <v>92</v>
      </c>
      <c r="J6" s="161"/>
      <c r="K6" s="161"/>
      <c r="L6" s="161"/>
      <c r="M6" s="161"/>
      <c r="N6" s="161"/>
      <c r="O6" s="161"/>
      <c r="P6" s="161"/>
      <c r="Q6" s="161"/>
      <c r="R6" s="161"/>
      <c r="S6" s="161"/>
      <c r="T6" s="161"/>
      <c r="U6" s="161"/>
      <c r="V6" s="161"/>
      <c r="W6" s="161"/>
      <c r="X6" s="161"/>
      <c r="Y6" s="85"/>
      <c r="Z6" s="85"/>
      <c r="AA6" s="85"/>
      <c r="AB6" s="85"/>
      <c r="AC6" s="85"/>
      <c r="AD6" s="85"/>
      <c r="AE6" s="153" t="s">
        <v>93</v>
      </c>
    </row>
    <row r="7" spans="1:43" ht="17.25" customHeight="1">
      <c r="A7" s="151"/>
      <c r="B7" s="152" t="str">
        <f>'PANEL DE CONTROL DISTRITAL'!B7</f>
        <v>DESCRIPCIÓN</v>
      </c>
      <c r="C7" s="152"/>
      <c r="D7" s="152"/>
      <c r="E7" s="152" t="str">
        <f>'PANEL DE CONTROL DISTRITAL'!E7</f>
        <v>MEDICIÓN</v>
      </c>
      <c r="F7" s="152"/>
      <c r="G7" s="152"/>
      <c r="H7" s="152"/>
      <c r="I7" s="162" t="str">
        <f>'PANEL DE CONTROL DISTRITAL'!A5</f>
        <v>CAMPAÑA ANUAL INTENSA 2023</v>
      </c>
      <c r="J7" s="163"/>
      <c r="K7" s="163"/>
      <c r="L7" s="163"/>
      <c r="M7" s="163"/>
      <c r="N7" s="163"/>
      <c r="O7" s="163"/>
      <c r="P7" s="163"/>
      <c r="Q7" s="163"/>
      <c r="R7" s="163"/>
      <c r="S7" s="163"/>
      <c r="T7" s="163"/>
      <c r="U7" s="163"/>
      <c r="V7" s="163"/>
      <c r="W7" s="163"/>
      <c r="X7" s="163"/>
      <c r="Y7" s="86"/>
      <c r="Z7" s="86"/>
      <c r="AA7" s="86"/>
      <c r="AB7" s="86"/>
      <c r="AC7" s="86"/>
      <c r="AD7" s="86"/>
      <c r="AE7" s="153"/>
    </row>
    <row r="8" spans="1:43" ht="5.25" customHeight="1">
      <c r="A8" s="151"/>
      <c r="B8" s="164"/>
      <c r="C8" s="165"/>
      <c r="D8" s="165"/>
      <c r="E8" s="165"/>
      <c r="F8" s="165"/>
      <c r="G8" s="165"/>
      <c r="H8" s="165"/>
      <c r="I8" s="165"/>
      <c r="J8" s="165"/>
      <c r="K8" s="165"/>
      <c r="L8" s="165"/>
      <c r="M8" s="165"/>
      <c r="N8" s="165"/>
      <c r="O8" s="165"/>
      <c r="P8" s="165"/>
      <c r="Q8" s="165"/>
      <c r="R8" s="165"/>
      <c r="S8" s="165"/>
      <c r="T8" s="165"/>
      <c r="U8" s="165"/>
      <c r="V8" s="165"/>
      <c r="W8" s="165"/>
      <c r="X8" s="165"/>
      <c r="Y8" s="87"/>
      <c r="Z8" s="87"/>
      <c r="AA8" s="87"/>
      <c r="AB8" s="87"/>
      <c r="AC8" s="87"/>
      <c r="AD8" s="87"/>
      <c r="AE8" s="153"/>
    </row>
    <row r="9" spans="1:43" s="2" customFormat="1" ht="29.25" customHeight="1" thickTop="1" thickBot="1">
      <c r="A9" s="151"/>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42" t="str">
        <f>'PANEL DE CONTROL DISTRITAL'!H8</f>
        <v>Nominativo</v>
      </c>
      <c r="I9" s="31" t="str">
        <f>'150151'!I9</f>
        <v>2023-37</v>
      </c>
      <c r="J9" s="31" t="str">
        <f>'150151'!J9</f>
        <v>2023-38</v>
      </c>
      <c r="K9" s="31" t="str">
        <f>'150151'!K9</f>
        <v>2023-39</v>
      </c>
      <c r="L9" s="31" t="str">
        <f>'150151'!L9</f>
        <v>2023-40</v>
      </c>
      <c r="M9" s="31" t="str">
        <f>'150151'!M9</f>
        <v>2023-41</v>
      </c>
      <c r="N9" s="31" t="str">
        <f>'150151'!N9</f>
        <v>2023-42</v>
      </c>
      <c r="O9" s="31" t="str">
        <f>'150151'!O9</f>
        <v>2023-43</v>
      </c>
      <c r="P9" s="31" t="str">
        <f>'150151'!P9</f>
        <v>2023-44</v>
      </c>
      <c r="Q9" s="31" t="str">
        <f>'150151'!Q9</f>
        <v>2023-45</v>
      </c>
      <c r="R9" s="31" t="str">
        <f>'150151'!R9</f>
        <v>2023-46</v>
      </c>
      <c r="S9" s="31" t="str">
        <f>'150151'!S9</f>
        <v>2023-47</v>
      </c>
      <c r="T9" s="31" t="str">
        <f>'150151'!T9</f>
        <v>2023-48</v>
      </c>
      <c r="U9" s="31" t="str">
        <f>'150151'!U9</f>
        <v>2023-49</v>
      </c>
      <c r="V9" s="31" t="str">
        <f>'150151'!V9</f>
        <v>2023-50</v>
      </c>
      <c r="W9" s="31" t="str">
        <f>'150151'!W9</f>
        <v>2023-51</v>
      </c>
      <c r="X9" s="31" t="str">
        <f>'150151'!X9</f>
        <v>2023-52</v>
      </c>
      <c r="Y9" s="31" t="s">
        <v>110</v>
      </c>
      <c r="Z9" s="31" t="s">
        <v>111</v>
      </c>
      <c r="AA9" s="31" t="s">
        <v>112</v>
      </c>
      <c r="AB9" s="31" t="s">
        <v>113</v>
      </c>
      <c r="AC9" s="31" t="s">
        <v>114</v>
      </c>
      <c r="AD9" s="31" t="s">
        <v>115</v>
      </c>
      <c r="AE9" s="153"/>
    </row>
    <row r="10" spans="1:43" s="2" customFormat="1" ht="50.1" customHeight="1" thickTop="1" thickBot="1">
      <c r="A10" s="167">
        <f>'PANEL DE CONTROL DISTRITAL'!A9</f>
        <v>1</v>
      </c>
      <c r="B10" s="169" t="str">
        <f>'PANEL DE CONTROL DISTRITAL'!B9</f>
        <v>ENTREVISTA</v>
      </c>
      <c r="C10" s="166" t="str">
        <f>'PANEL DE CONTROL DISTRITAL'!C9</f>
        <v xml:space="preserve"> Auxiliar de Atención Ciudadana</v>
      </c>
      <c r="D10" s="170" t="str">
        <f>'PANEL DE CONTROL DISTRITAL'!D9</f>
        <v>Efectividad de la entrevista =</v>
      </c>
      <c r="E10" s="166" t="str">
        <f>'PANEL DE CONTROL DISTRITAL'!E9</f>
        <v>(Número de trámites aplicados / (Número de fichas requisitadas - Notificaciones de improcedencia de trámite)) x 100</v>
      </c>
      <c r="F10" s="171" t="str">
        <f>'PANEL DE CONTROL DISTRITAL'!F9</f>
        <v>Semanal (remesa)</v>
      </c>
      <c r="G10" s="172">
        <f>'PANEL DE CONTROL DISTRITAL'!G9</f>
        <v>0.9</v>
      </c>
      <c r="H10" s="25" t="str">
        <f>'PANEL DE CONTROL DISTRITAL'!H9</f>
        <v>Número de trámites aplicados</v>
      </c>
      <c r="I10" s="23">
        <v>130</v>
      </c>
      <c r="J10" s="23">
        <v>646</v>
      </c>
      <c r="K10" s="23">
        <v>592</v>
      </c>
      <c r="L10" s="23">
        <v>680</v>
      </c>
      <c r="M10" s="23">
        <v>659</v>
      </c>
      <c r="N10" s="23">
        <v>733</v>
      </c>
      <c r="O10" s="23">
        <v>702</v>
      </c>
      <c r="P10" s="23">
        <v>716</v>
      </c>
      <c r="Q10" s="23">
        <v>690</v>
      </c>
      <c r="R10" s="23">
        <v>414</v>
      </c>
      <c r="S10" s="23">
        <v>782</v>
      </c>
      <c r="T10" s="23">
        <v>725</v>
      </c>
      <c r="U10" s="23">
        <v>714</v>
      </c>
      <c r="V10" s="23">
        <v>1064</v>
      </c>
      <c r="W10" s="23">
        <v>901</v>
      </c>
      <c r="X10" s="23">
        <v>776</v>
      </c>
      <c r="Y10" s="23">
        <v>899</v>
      </c>
      <c r="Z10" s="23">
        <v>830</v>
      </c>
      <c r="AA10" s="23">
        <v>1080</v>
      </c>
      <c r="AB10" s="23">
        <v>1699</v>
      </c>
      <c r="AC10" s="75">
        <v>2434</v>
      </c>
      <c r="AD10" s="64">
        <v>535</v>
      </c>
      <c r="AE10" s="168">
        <f>IFERROR(SUM(I10:AD10)/SUM(I11:AD11),0)</f>
        <v>0.99940256354551382</v>
      </c>
    </row>
    <row r="11" spans="1:43" s="2" customFormat="1" ht="50.1" customHeight="1" thickTop="1" thickBot="1">
      <c r="A11" s="167"/>
      <c r="B11" s="169"/>
      <c r="C11" s="166"/>
      <c r="D11" s="170"/>
      <c r="E11" s="166"/>
      <c r="F11" s="171"/>
      <c r="G11" s="172"/>
      <c r="H11" s="25" t="str">
        <f>'PANEL DE CONTROL DISTRITAL'!H10</f>
        <v>Número de fichas requisitadas - Notificaciones de improcedencia de trámite</v>
      </c>
      <c r="I11" s="43">
        <v>130</v>
      </c>
      <c r="J11" s="43">
        <v>657</v>
      </c>
      <c r="K11" s="43">
        <v>592</v>
      </c>
      <c r="L11" s="43">
        <v>680</v>
      </c>
      <c r="M11" s="43">
        <v>659</v>
      </c>
      <c r="N11" s="43">
        <v>733</v>
      </c>
      <c r="O11" s="43">
        <v>702</v>
      </c>
      <c r="P11" s="43">
        <v>716</v>
      </c>
      <c r="Q11" s="43">
        <v>690</v>
      </c>
      <c r="R11" s="43">
        <v>414</v>
      </c>
      <c r="S11" s="43">
        <v>782</v>
      </c>
      <c r="T11" s="43">
        <v>725</v>
      </c>
      <c r="U11" s="43">
        <v>714</v>
      </c>
      <c r="V11" s="43">
        <v>1064</v>
      </c>
      <c r="W11" s="43">
        <v>901</v>
      </c>
      <c r="X11" s="43">
        <v>776</v>
      </c>
      <c r="Y11" s="43">
        <v>899</v>
      </c>
      <c r="Z11" s="43">
        <v>830</v>
      </c>
      <c r="AA11" s="43">
        <v>1080</v>
      </c>
      <c r="AB11" s="43">
        <v>1699</v>
      </c>
      <c r="AC11" s="98">
        <v>2434</v>
      </c>
      <c r="AD11" s="68">
        <v>535</v>
      </c>
      <c r="AE11" s="168"/>
    </row>
    <row r="12" spans="1:43" s="45" customFormat="1" ht="8.1" customHeight="1" thickTop="1" thickBot="1">
      <c r="A12" s="167"/>
      <c r="B12" s="167"/>
      <c r="C12" s="167"/>
      <c r="D12" s="167"/>
      <c r="E12" s="167"/>
      <c r="F12" s="167"/>
      <c r="G12" s="167"/>
      <c r="H12" s="167"/>
      <c r="I12" s="167"/>
      <c r="J12" s="167"/>
      <c r="K12" s="167"/>
      <c r="L12" s="167"/>
      <c r="M12" s="167"/>
      <c r="N12" s="167"/>
      <c r="O12" s="167"/>
      <c r="P12" s="167"/>
      <c r="Q12" s="167"/>
      <c r="R12" s="167"/>
      <c r="S12" s="167"/>
      <c r="T12" s="167"/>
      <c r="U12" s="167"/>
      <c r="V12" s="167"/>
      <c r="W12" s="167"/>
      <c r="X12" s="167"/>
      <c r="Y12" s="167"/>
      <c r="Z12" s="167"/>
      <c r="AA12" s="167"/>
      <c r="AB12" s="167"/>
      <c r="AC12" s="167"/>
      <c r="AD12" s="167"/>
      <c r="AE12" s="167"/>
      <c r="AF12" s="44"/>
      <c r="AG12" s="44"/>
      <c r="AH12" s="44"/>
      <c r="AI12" s="44"/>
      <c r="AJ12" s="44"/>
      <c r="AK12" s="44"/>
      <c r="AL12" s="44"/>
      <c r="AM12" s="44"/>
      <c r="AN12" s="44"/>
      <c r="AO12" s="44"/>
      <c r="AP12" s="44"/>
      <c r="AQ12" s="44"/>
    </row>
    <row r="13" spans="1:43" s="3" customFormat="1" ht="50.1" customHeight="1" thickTop="1" thickBot="1">
      <c r="A13" s="167">
        <f>'PANEL DE CONTROL DISTRITAL'!A12</f>
        <v>2</v>
      </c>
      <c r="B13" s="169" t="str">
        <f>'PANEL DE CONTROL DISTRITAL'!B12</f>
        <v>TRÁMITE</v>
      </c>
      <c r="C13" s="166" t="str">
        <f>'PANEL DE CONTROL DISTRITAL'!C12</f>
        <v>Operador de Equipo Tecnológico</v>
      </c>
      <c r="D13" s="170" t="str">
        <f>'PANEL DE CONTROL DISTRITAL'!D12</f>
        <v>Trámites exitosos efectivos=</v>
      </c>
      <c r="E13" s="166" t="str">
        <f>'PANEL DE CONTROL DISTRITAL'!E12</f>
        <v>(Número de trámites exitosos / Número de trámites aplicados) x 100</v>
      </c>
      <c r="F13" s="171" t="str">
        <f>'PANEL DE CONTROL DISTRITAL'!F12</f>
        <v>Semanal (remesa)</v>
      </c>
      <c r="G13" s="172">
        <f>'PANEL DE CONTROL DISTRITAL'!G12</f>
        <v>0.9</v>
      </c>
      <c r="H13" s="25" t="str">
        <f>'PANEL DE CONTROL DISTRITAL'!H12</f>
        <v>Número de trámites exitosos</v>
      </c>
      <c r="I13" s="23">
        <v>130</v>
      </c>
      <c r="J13" s="23">
        <v>646</v>
      </c>
      <c r="K13" s="23">
        <v>592</v>
      </c>
      <c r="L13" s="23">
        <v>680</v>
      </c>
      <c r="M13" s="23">
        <v>659</v>
      </c>
      <c r="N13" s="23">
        <v>733</v>
      </c>
      <c r="O13" s="23">
        <v>702</v>
      </c>
      <c r="P13" s="23">
        <v>716</v>
      </c>
      <c r="Q13" s="23">
        <v>690</v>
      </c>
      <c r="R13" s="23">
        <v>414</v>
      </c>
      <c r="S13" s="23">
        <v>782</v>
      </c>
      <c r="T13" s="23">
        <v>725</v>
      </c>
      <c r="U13" s="23">
        <v>714</v>
      </c>
      <c r="V13" s="23">
        <v>1064</v>
      </c>
      <c r="W13" s="23">
        <v>901</v>
      </c>
      <c r="X13" s="23">
        <v>776</v>
      </c>
      <c r="Y13" s="23">
        <v>899</v>
      </c>
      <c r="Z13" s="23">
        <v>830</v>
      </c>
      <c r="AA13" s="23">
        <v>1080</v>
      </c>
      <c r="AB13" s="23">
        <v>1699</v>
      </c>
      <c r="AC13" s="75">
        <v>2434</v>
      </c>
      <c r="AD13" s="64">
        <v>535</v>
      </c>
      <c r="AE13" s="168">
        <f>IFERROR(SUM(I13:AD13)/SUM(I14:AD14),0)</f>
        <v>1</v>
      </c>
    </row>
    <row r="14" spans="1:43" s="3" customFormat="1" ht="50.1" customHeight="1" thickTop="1" thickBot="1">
      <c r="A14" s="167"/>
      <c r="B14" s="169"/>
      <c r="C14" s="166"/>
      <c r="D14" s="170"/>
      <c r="E14" s="166"/>
      <c r="F14" s="171"/>
      <c r="G14" s="172"/>
      <c r="H14" s="25" t="str">
        <f>'PANEL DE CONTROL DISTRITAL'!H13</f>
        <v>Número de trámites aplicados</v>
      </c>
      <c r="I14" s="43">
        <v>130</v>
      </c>
      <c r="J14" s="43">
        <v>646</v>
      </c>
      <c r="K14" s="43">
        <v>592</v>
      </c>
      <c r="L14" s="43">
        <v>680</v>
      </c>
      <c r="M14" s="43">
        <v>659</v>
      </c>
      <c r="N14" s="43">
        <v>733</v>
      </c>
      <c r="O14" s="43">
        <v>702</v>
      </c>
      <c r="P14" s="43">
        <v>716</v>
      </c>
      <c r="Q14" s="43">
        <v>690</v>
      </c>
      <c r="R14" s="43">
        <v>414</v>
      </c>
      <c r="S14" s="43">
        <v>782</v>
      </c>
      <c r="T14" s="43">
        <v>725</v>
      </c>
      <c r="U14" s="43">
        <v>714</v>
      </c>
      <c r="V14" s="43">
        <v>1064</v>
      </c>
      <c r="W14" s="43">
        <v>901</v>
      </c>
      <c r="X14" s="43">
        <v>776</v>
      </c>
      <c r="Y14" s="43">
        <v>899</v>
      </c>
      <c r="Z14" s="43">
        <v>830</v>
      </c>
      <c r="AA14" s="43">
        <v>1080</v>
      </c>
      <c r="AB14" s="43">
        <v>1699</v>
      </c>
      <c r="AC14" s="98">
        <v>2434</v>
      </c>
      <c r="AD14" s="68">
        <v>535</v>
      </c>
      <c r="AE14" s="168"/>
    </row>
    <row r="15" spans="1:43" s="45" customFormat="1" ht="8.1" customHeight="1" thickTop="1" thickBot="1">
      <c r="A15" s="167"/>
      <c r="B15" s="167"/>
      <c r="C15" s="167"/>
      <c r="D15" s="167"/>
      <c r="E15" s="167"/>
      <c r="F15" s="167"/>
      <c r="G15" s="167"/>
      <c r="H15" s="167"/>
      <c r="I15" s="167"/>
      <c r="J15" s="167"/>
      <c r="K15" s="167"/>
      <c r="L15" s="167"/>
      <c r="M15" s="167"/>
      <c r="N15" s="167"/>
      <c r="O15" s="167"/>
      <c r="P15" s="167"/>
      <c r="Q15" s="167"/>
      <c r="R15" s="167"/>
      <c r="S15" s="167"/>
      <c r="T15" s="167"/>
      <c r="U15" s="167"/>
      <c r="V15" s="167"/>
      <c r="W15" s="167"/>
      <c r="X15" s="167"/>
      <c r="Y15" s="167"/>
      <c r="Z15" s="167"/>
      <c r="AA15" s="167"/>
      <c r="AB15" s="167"/>
      <c r="AC15" s="167"/>
      <c r="AD15" s="167"/>
      <c r="AE15" s="167"/>
      <c r="AF15" s="44"/>
      <c r="AG15" s="44"/>
      <c r="AH15" s="44"/>
      <c r="AI15" s="44"/>
      <c r="AJ15" s="44"/>
      <c r="AK15" s="44"/>
      <c r="AL15" s="44"/>
      <c r="AM15" s="44"/>
      <c r="AN15" s="44"/>
      <c r="AO15" s="44"/>
      <c r="AP15" s="44"/>
      <c r="AQ15" s="44"/>
    </row>
    <row r="16" spans="1:43" s="3" customFormat="1" ht="50.1" customHeight="1" thickTop="1" thickBot="1">
      <c r="A16" s="167">
        <f>'PANEL DE CONTROL DISTRITAL'!A15</f>
        <v>3</v>
      </c>
      <c r="B16" s="169" t="str">
        <f>'PANEL DE CONTROL DISTRITAL'!B15</f>
        <v>TRANSFERENCIA</v>
      </c>
      <c r="C16" s="166" t="str">
        <f>'PANEL DE CONTROL DISTRITAL'!C15</f>
        <v>Responsable de Módulo</v>
      </c>
      <c r="D16" s="170" t="str">
        <f>'PANEL DE CONTROL DISTRITAL'!D15</f>
        <v xml:space="preserve">Transacciones exitosas = </v>
      </c>
      <c r="E16" s="166" t="str">
        <f>'PANEL DE CONTROL DISTRITAL'!E15</f>
        <v>(Número de Archivos de Transacción aceptados /Total de Archivos de Transacción procesados) x100</v>
      </c>
      <c r="F16" s="171" t="str">
        <f>'PANEL DE CONTROL DISTRITAL'!F15</f>
        <v>Semanal (remesa)</v>
      </c>
      <c r="G16" s="172">
        <f>'PANEL DE CONTROL DISTRITAL'!G15</f>
        <v>0.9</v>
      </c>
      <c r="H16" s="25" t="str">
        <f>'PANEL DE CONTROL DISTRITAL'!H15</f>
        <v>Número de Archivos de Transacción aceptados</v>
      </c>
      <c r="I16" s="23">
        <v>130</v>
      </c>
      <c r="J16" s="23">
        <v>646</v>
      </c>
      <c r="K16" s="23">
        <v>592</v>
      </c>
      <c r="L16" s="23">
        <v>680</v>
      </c>
      <c r="M16" s="23">
        <v>659</v>
      </c>
      <c r="N16" s="23">
        <v>733</v>
      </c>
      <c r="O16" s="23">
        <v>702</v>
      </c>
      <c r="P16" s="23">
        <v>716</v>
      </c>
      <c r="Q16" s="23">
        <v>690</v>
      </c>
      <c r="R16" s="23">
        <v>414</v>
      </c>
      <c r="S16" s="23">
        <v>782</v>
      </c>
      <c r="T16" s="23">
        <v>725</v>
      </c>
      <c r="U16" s="23">
        <v>714</v>
      </c>
      <c r="V16" s="23">
        <v>1064</v>
      </c>
      <c r="W16" s="23">
        <v>901</v>
      </c>
      <c r="X16" s="23">
        <v>776</v>
      </c>
      <c r="Y16" s="23">
        <v>899</v>
      </c>
      <c r="Z16" s="23">
        <v>830</v>
      </c>
      <c r="AA16" s="23">
        <v>1080</v>
      </c>
      <c r="AB16" s="23">
        <v>1699</v>
      </c>
      <c r="AC16" s="75">
        <v>2434</v>
      </c>
      <c r="AD16" s="64">
        <v>535</v>
      </c>
      <c r="AE16" s="168">
        <f>IFERROR(SUM(I16:AD16)/SUM(I17:AD17),0)</f>
        <v>1</v>
      </c>
    </row>
    <row r="17" spans="1:43" s="3" customFormat="1" ht="50.1" customHeight="1" thickTop="1" thickBot="1">
      <c r="A17" s="167"/>
      <c r="B17" s="169"/>
      <c r="C17" s="166"/>
      <c r="D17" s="170"/>
      <c r="E17" s="166"/>
      <c r="F17" s="171"/>
      <c r="G17" s="172"/>
      <c r="H17" s="25" t="str">
        <f>'PANEL DE CONTROL DISTRITAL'!H16</f>
        <v>Total de Archivos de Transacción procesados</v>
      </c>
      <c r="I17" s="43">
        <v>130</v>
      </c>
      <c r="J17" s="43">
        <v>646</v>
      </c>
      <c r="K17" s="43">
        <v>592</v>
      </c>
      <c r="L17" s="43">
        <v>680</v>
      </c>
      <c r="M17" s="43">
        <v>659</v>
      </c>
      <c r="N17" s="43">
        <v>733</v>
      </c>
      <c r="O17" s="43">
        <v>702</v>
      </c>
      <c r="P17" s="43">
        <v>716</v>
      </c>
      <c r="Q17" s="43">
        <v>690</v>
      </c>
      <c r="R17" s="43">
        <v>414</v>
      </c>
      <c r="S17" s="43">
        <v>782</v>
      </c>
      <c r="T17" s="43">
        <v>725</v>
      </c>
      <c r="U17" s="43">
        <v>714</v>
      </c>
      <c r="V17" s="43">
        <v>1064</v>
      </c>
      <c r="W17" s="43">
        <v>901</v>
      </c>
      <c r="X17" s="43">
        <v>776</v>
      </c>
      <c r="Y17" s="43">
        <v>899</v>
      </c>
      <c r="Z17" s="43">
        <v>830</v>
      </c>
      <c r="AA17" s="43">
        <v>1080</v>
      </c>
      <c r="AB17" s="43">
        <v>1699</v>
      </c>
      <c r="AC17" s="98">
        <v>2434</v>
      </c>
      <c r="AD17" s="68">
        <v>535</v>
      </c>
      <c r="AE17" s="168"/>
    </row>
    <row r="18" spans="1:43" s="45" customFormat="1" ht="8.1" customHeight="1" thickTop="1" thickBot="1">
      <c r="A18" s="167"/>
      <c r="B18" s="167"/>
      <c r="C18" s="167"/>
      <c r="D18" s="167"/>
      <c r="E18" s="167"/>
      <c r="F18" s="167"/>
      <c r="G18" s="167"/>
      <c r="H18" s="167"/>
      <c r="I18" s="167"/>
      <c r="J18" s="167"/>
      <c r="K18" s="167"/>
      <c r="L18" s="167"/>
      <c r="M18" s="167"/>
      <c r="N18" s="167"/>
      <c r="O18" s="167"/>
      <c r="P18" s="167"/>
      <c r="Q18" s="167"/>
      <c r="R18" s="167"/>
      <c r="S18" s="167"/>
      <c r="T18" s="167"/>
      <c r="U18" s="167"/>
      <c r="V18" s="167"/>
      <c r="W18" s="167"/>
      <c r="X18" s="167"/>
      <c r="Y18" s="167"/>
      <c r="Z18" s="167"/>
      <c r="AA18" s="167"/>
      <c r="AB18" s="167"/>
      <c r="AC18" s="167"/>
      <c r="AD18" s="167"/>
      <c r="AE18" s="167"/>
      <c r="AF18" s="44"/>
      <c r="AG18" s="44"/>
      <c r="AH18" s="44"/>
      <c r="AI18" s="44"/>
      <c r="AJ18" s="44"/>
      <c r="AK18" s="44"/>
      <c r="AL18" s="44"/>
      <c r="AM18" s="44"/>
      <c r="AN18" s="44"/>
      <c r="AO18" s="44"/>
      <c r="AP18" s="44"/>
      <c r="AQ18" s="44"/>
    </row>
    <row r="19" spans="1:43" s="3" customFormat="1" ht="50.1" customHeight="1" thickTop="1" thickBot="1">
      <c r="A19" s="167">
        <f>'PANEL DE CONTROL DISTRITAL'!A18</f>
        <v>4</v>
      </c>
      <c r="B19" s="169" t="str">
        <f>'PANEL DE CONTROL DISTRITAL'!B18</f>
        <v>CONCILIACIÓN</v>
      </c>
      <c r="C19" s="166" t="str">
        <f>'PANEL DE CONTROL DISTRITAL'!C18</f>
        <v>Responsable de Módulo</v>
      </c>
      <c r="D19" s="170" t="str">
        <f>'PANEL DE CONTROL DISTRITAL'!D18</f>
        <v xml:space="preserve">Credenciales disponibles para entrega = </v>
      </c>
      <c r="E19" s="166" t="str">
        <f>'PANEL DE CONTROL DISTRITAL'!E18</f>
        <v>((Credenciales recibidas - Credenciales inconsistentes) / Credenciales recibidas) x 100</v>
      </c>
      <c r="F19" s="171" t="str">
        <f>'PANEL DE CONTROL DISTRITAL'!F18</f>
        <v>Semanal (remesa)</v>
      </c>
      <c r="G19" s="172">
        <f>'PANEL DE CONTROL DISTRITAL'!G18</f>
        <v>0.9</v>
      </c>
      <c r="H19" s="25" t="str">
        <f>'PANEL DE CONTROL DISTRITAL'!H18</f>
        <v xml:space="preserve">Credenciales Recibidas - Credenciales inconsistentes </v>
      </c>
      <c r="I19" s="23">
        <v>166</v>
      </c>
      <c r="J19" s="23">
        <v>649</v>
      </c>
      <c r="K19" s="23">
        <v>682</v>
      </c>
      <c r="L19" s="23">
        <v>558</v>
      </c>
      <c r="M19" s="23">
        <v>714</v>
      </c>
      <c r="N19" s="23">
        <v>664</v>
      </c>
      <c r="O19" s="23">
        <v>734</v>
      </c>
      <c r="P19" s="23">
        <v>722</v>
      </c>
      <c r="Q19" s="23">
        <v>684</v>
      </c>
      <c r="R19" s="23">
        <v>509</v>
      </c>
      <c r="S19" s="23">
        <v>617</v>
      </c>
      <c r="T19" s="23">
        <v>737</v>
      </c>
      <c r="U19" s="23">
        <v>614</v>
      </c>
      <c r="V19" s="23">
        <v>1189</v>
      </c>
      <c r="W19" s="23">
        <v>642</v>
      </c>
      <c r="X19" s="23">
        <v>950</v>
      </c>
      <c r="Y19" s="23">
        <v>721</v>
      </c>
      <c r="Z19" s="23">
        <v>484</v>
      </c>
      <c r="AA19" s="23">
        <v>656</v>
      </c>
      <c r="AB19" s="23">
        <v>1609</v>
      </c>
      <c r="AC19" s="75">
        <v>1678</v>
      </c>
      <c r="AD19" s="64">
        <v>0</v>
      </c>
      <c r="AE19" s="168">
        <f>IFERROR(SUM(I19:AD19)/SUM(I20:AD20),0)</f>
        <v>1</v>
      </c>
    </row>
    <row r="20" spans="1:43" s="3" customFormat="1" ht="50.1" customHeight="1" thickTop="1" thickBot="1">
      <c r="A20" s="167"/>
      <c r="B20" s="169"/>
      <c r="C20" s="166"/>
      <c r="D20" s="170"/>
      <c r="E20" s="166"/>
      <c r="F20" s="171"/>
      <c r="G20" s="172"/>
      <c r="H20" s="25" t="str">
        <f>'PANEL DE CONTROL DISTRITAL'!H19</f>
        <v>Credenciales recibidas</v>
      </c>
      <c r="I20" s="43">
        <v>166</v>
      </c>
      <c r="J20" s="43">
        <v>649</v>
      </c>
      <c r="K20" s="43">
        <v>682</v>
      </c>
      <c r="L20" s="43">
        <v>558</v>
      </c>
      <c r="M20" s="43">
        <v>714</v>
      </c>
      <c r="N20" s="43">
        <v>664</v>
      </c>
      <c r="O20" s="43">
        <v>734</v>
      </c>
      <c r="P20" s="43">
        <v>722</v>
      </c>
      <c r="Q20" s="43">
        <v>684</v>
      </c>
      <c r="R20" s="43">
        <v>509</v>
      </c>
      <c r="S20" s="43">
        <v>617</v>
      </c>
      <c r="T20" s="43">
        <v>737</v>
      </c>
      <c r="U20" s="43">
        <v>614</v>
      </c>
      <c r="V20" s="43">
        <v>1189</v>
      </c>
      <c r="W20" s="43">
        <v>642</v>
      </c>
      <c r="X20" s="43">
        <v>950</v>
      </c>
      <c r="Y20" s="43">
        <v>721</v>
      </c>
      <c r="Z20" s="43">
        <v>484</v>
      </c>
      <c r="AA20" s="43">
        <v>656</v>
      </c>
      <c r="AB20" s="43">
        <v>1609</v>
      </c>
      <c r="AC20" s="98">
        <v>1678</v>
      </c>
      <c r="AD20" s="68">
        <v>0</v>
      </c>
      <c r="AE20" s="168"/>
    </row>
    <row r="21" spans="1:43" s="45" customFormat="1" ht="8.1" customHeight="1" thickTop="1" thickBot="1">
      <c r="A21" s="46"/>
      <c r="B21" s="47"/>
      <c r="C21" s="48"/>
      <c r="D21" s="49"/>
      <c r="E21" s="48"/>
      <c r="F21" s="50"/>
      <c r="G21" s="51"/>
      <c r="H21" s="52"/>
      <c r="I21" s="53"/>
      <c r="J21" s="53"/>
      <c r="K21" s="53"/>
      <c r="L21" s="53"/>
      <c r="M21" s="53"/>
      <c r="N21" s="53"/>
      <c r="O21" s="53"/>
      <c r="P21" s="53"/>
      <c r="Q21" s="53"/>
      <c r="R21" s="53"/>
      <c r="S21" s="53"/>
      <c r="T21" s="53"/>
      <c r="U21" s="53"/>
      <c r="V21" s="53"/>
      <c r="W21" s="53"/>
      <c r="X21" s="53"/>
      <c r="Y21" s="53"/>
      <c r="Z21" s="53"/>
      <c r="AA21" s="53"/>
      <c r="AB21" s="53"/>
      <c r="AC21" s="53"/>
      <c r="AD21" s="53"/>
      <c r="AE21" s="54"/>
      <c r="AF21" s="44"/>
      <c r="AG21" s="44"/>
      <c r="AH21" s="44"/>
      <c r="AI21" s="44"/>
      <c r="AJ21" s="44"/>
      <c r="AK21" s="44"/>
      <c r="AL21" s="44"/>
      <c r="AM21" s="44"/>
      <c r="AN21" s="44"/>
      <c r="AO21" s="44"/>
      <c r="AP21" s="44"/>
      <c r="AQ21" s="44"/>
    </row>
    <row r="22" spans="1:43" s="3" customFormat="1" ht="50.1" customHeight="1" thickTop="1" thickBot="1">
      <c r="A22" s="167">
        <f>'PANEL DE CONTROL DISTRITAL'!A21</f>
        <v>5</v>
      </c>
      <c r="B22" s="169" t="str">
        <f>'PANEL DE CONTROL DISTRITAL'!B21</f>
        <v>CONCILIACIÓN</v>
      </c>
      <c r="C22" s="166" t="str">
        <f>'PANEL DE CONTROL DISTRITAL'!C21</f>
        <v>Responsable de Módulo</v>
      </c>
      <c r="D22" s="170" t="str">
        <f>'PANEL DE CONTROL DISTRITAL'!D21</f>
        <v xml:space="preserve">Credenciales disponibles para entrega = </v>
      </c>
      <c r="E22" s="166" t="str">
        <f>'PANEL DE CONTROL DISTRITAL'!E21</f>
        <v>(Credenciales en resguardo / Credenciales totales en SIIRFE disponibles para entrega) x 100</v>
      </c>
      <c r="F22" s="171" t="str">
        <f>'PANEL DE CONTROL DISTRITAL'!F21</f>
        <v>Semanal (remesa)</v>
      </c>
      <c r="G22" s="172">
        <f>'PANEL DE CONTROL DISTRITAL'!G21</f>
        <v>1</v>
      </c>
      <c r="H22" s="25" t="str">
        <f>'PANEL DE CONTROL DISTRITAL'!H21</f>
        <v>Credenciales en resguardo</v>
      </c>
      <c r="I22" s="23">
        <v>1693</v>
      </c>
      <c r="J22" s="23">
        <v>1534</v>
      </c>
      <c r="K22" s="23">
        <v>1566</v>
      </c>
      <c r="L22" s="23">
        <v>1385</v>
      </c>
      <c r="M22" s="23">
        <v>1447</v>
      </c>
      <c r="N22" s="23">
        <v>1435</v>
      </c>
      <c r="O22" s="23">
        <v>1433</v>
      </c>
      <c r="P22" s="23">
        <v>1426</v>
      </c>
      <c r="Q22" s="23">
        <v>1461</v>
      </c>
      <c r="R22" s="23">
        <v>1429</v>
      </c>
      <c r="S22" s="23">
        <v>1318</v>
      </c>
      <c r="T22" s="23">
        <v>1370</v>
      </c>
      <c r="U22" s="23">
        <v>1310</v>
      </c>
      <c r="V22" s="23">
        <v>1836</v>
      </c>
      <c r="W22" s="23">
        <v>1518</v>
      </c>
      <c r="X22" s="23">
        <v>1544</v>
      </c>
      <c r="Y22" s="23">
        <v>1390</v>
      </c>
      <c r="Z22" s="23">
        <v>1139</v>
      </c>
      <c r="AA22" s="23">
        <v>1064</v>
      </c>
      <c r="AB22" s="23">
        <v>1533</v>
      </c>
      <c r="AC22" s="75">
        <v>1852</v>
      </c>
      <c r="AD22" s="75">
        <v>1831</v>
      </c>
      <c r="AE22" s="168">
        <f>IFERROR(SUM(I22:AD22)/SUM(I23:AD23),0)</f>
        <v>1</v>
      </c>
    </row>
    <row r="23" spans="1:43" s="3" customFormat="1" ht="50.1" customHeight="1" thickTop="1" thickBot="1">
      <c r="A23" s="167"/>
      <c r="B23" s="169"/>
      <c r="C23" s="166"/>
      <c r="D23" s="170"/>
      <c r="E23" s="166"/>
      <c r="F23" s="171"/>
      <c r="G23" s="172"/>
      <c r="H23" s="25" t="str">
        <f>'PANEL DE CONTROL DISTRITAL'!H22</f>
        <v>Credenciales totales en SIIRFE disponibles para entrega</v>
      </c>
      <c r="I23" s="43">
        <v>1693</v>
      </c>
      <c r="J23" s="43">
        <v>1534</v>
      </c>
      <c r="K23" s="43">
        <v>1566</v>
      </c>
      <c r="L23" s="43">
        <v>1385</v>
      </c>
      <c r="M23" s="43">
        <v>1447</v>
      </c>
      <c r="N23" s="43">
        <v>1435</v>
      </c>
      <c r="O23" s="43">
        <v>1433</v>
      </c>
      <c r="P23" s="43">
        <v>1426</v>
      </c>
      <c r="Q23" s="43">
        <v>1461</v>
      </c>
      <c r="R23" s="43">
        <v>1429</v>
      </c>
      <c r="S23" s="43">
        <v>1318</v>
      </c>
      <c r="T23" s="43">
        <v>1370</v>
      </c>
      <c r="U23" s="43">
        <v>1310</v>
      </c>
      <c r="V23" s="43">
        <v>1836</v>
      </c>
      <c r="W23" s="43">
        <v>1518</v>
      </c>
      <c r="X23" s="43">
        <v>1544</v>
      </c>
      <c r="Y23" s="43">
        <v>1390</v>
      </c>
      <c r="Z23" s="43">
        <v>1139</v>
      </c>
      <c r="AA23" s="43">
        <v>1064</v>
      </c>
      <c r="AB23" s="43">
        <v>1533</v>
      </c>
      <c r="AC23" s="98">
        <v>1852</v>
      </c>
      <c r="AD23" s="98">
        <v>1831</v>
      </c>
      <c r="AE23" s="168"/>
    </row>
    <row r="24" spans="1:43" s="4" customFormat="1" ht="7.5" customHeight="1" thickTop="1" thickBot="1">
      <c r="A24" s="167"/>
      <c r="B24" s="167"/>
      <c r="C24" s="167"/>
      <c r="D24" s="167"/>
      <c r="E24" s="167"/>
      <c r="F24" s="167"/>
      <c r="G24" s="167"/>
      <c r="H24" s="167"/>
      <c r="I24" s="167"/>
      <c r="J24" s="167"/>
      <c r="K24" s="167"/>
      <c r="L24" s="167"/>
      <c r="M24" s="167"/>
      <c r="N24" s="167"/>
      <c r="O24" s="167"/>
      <c r="P24" s="167"/>
      <c r="Q24" s="167"/>
      <c r="R24" s="167"/>
      <c r="S24" s="167"/>
      <c r="T24" s="167"/>
      <c r="U24" s="167"/>
      <c r="V24" s="167"/>
      <c r="W24" s="167"/>
      <c r="X24" s="167"/>
      <c r="Y24" s="167"/>
      <c r="Z24" s="167"/>
      <c r="AA24" s="167"/>
      <c r="AB24" s="167"/>
      <c r="AC24" s="167"/>
      <c r="AD24" s="167"/>
      <c r="AE24" s="167"/>
    </row>
    <row r="25" spans="1:43" ht="50.1" customHeight="1" thickTop="1" thickBot="1">
      <c r="A25" s="167">
        <f>'PANEL DE CONTROL DISTRITAL'!A24</f>
        <v>6</v>
      </c>
      <c r="B25" s="169" t="str">
        <f>'PANEL DE CONTROL DISTRITAL'!B24</f>
        <v>ENTREGA</v>
      </c>
      <c r="C25" s="166" t="str">
        <f>'PANEL DE CONTROL DISTRITAL'!C24</f>
        <v>Operador de Equipo Tecnológico</v>
      </c>
      <c r="D25" s="170" t="str">
        <f>'PANEL DE CONTROL DISTRITAL'!D24</f>
        <v xml:space="preserve">Efectividad de entrega de CPV en MAC = </v>
      </c>
      <c r="E25" s="166" t="str">
        <f>'PANEL DE CONTROL DISTRITAL'!E24</f>
        <v>(Total de credenciales entregadas / Total de credenciales solicitadas) x 100</v>
      </c>
      <c r="F25" s="171" t="str">
        <f>'PANEL DE CONTROL DISTRITAL'!F24</f>
        <v>Semanal (remesa)</v>
      </c>
      <c r="G25" s="172">
        <f>'PANEL DE CONTROL DISTRITAL'!G24</f>
        <v>0.9</v>
      </c>
      <c r="H25" s="25" t="str">
        <f>'PANEL DE CONTROL DISTRITAL'!H24</f>
        <v xml:space="preserve">Total de credenciales entregadas </v>
      </c>
      <c r="I25" s="23">
        <v>199</v>
      </c>
      <c r="J25" s="23">
        <v>789</v>
      </c>
      <c r="K25" s="23">
        <v>629</v>
      </c>
      <c r="L25" s="23">
        <v>739</v>
      </c>
      <c r="M25" s="23">
        <v>652</v>
      </c>
      <c r="N25" s="23">
        <v>670</v>
      </c>
      <c r="O25" s="23">
        <v>736</v>
      </c>
      <c r="P25" s="23">
        <v>729</v>
      </c>
      <c r="Q25" s="23">
        <v>649</v>
      </c>
      <c r="R25" s="23">
        <v>541</v>
      </c>
      <c r="S25" s="23">
        <v>722</v>
      </c>
      <c r="T25" s="23">
        <v>685</v>
      </c>
      <c r="U25" s="23">
        <v>674</v>
      </c>
      <c r="V25" s="23">
        <v>663</v>
      </c>
      <c r="W25" s="23">
        <v>953</v>
      </c>
      <c r="X25" s="23">
        <v>950</v>
      </c>
      <c r="Y25" s="23">
        <v>875</v>
      </c>
      <c r="Z25" s="23">
        <v>735</v>
      </c>
      <c r="AA25" s="23">
        <v>731</v>
      </c>
      <c r="AB25" s="23">
        <v>1140</v>
      </c>
      <c r="AC25" s="75">
        <v>1344</v>
      </c>
      <c r="AD25" s="64">
        <v>21</v>
      </c>
      <c r="AE25" s="168">
        <f>IFERROR(SUM(I25:AD25)/SUM(I26:AD26),0)</f>
        <v>0.9995578854291669</v>
      </c>
    </row>
    <row r="26" spans="1:43" ht="50.1" customHeight="1" thickTop="1" thickBot="1">
      <c r="A26" s="167"/>
      <c r="B26" s="169"/>
      <c r="C26" s="166"/>
      <c r="D26" s="170"/>
      <c r="E26" s="166"/>
      <c r="F26" s="171"/>
      <c r="G26" s="172"/>
      <c r="H26" s="25" t="str">
        <f>'PANEL DE CONTROL DISTRITAL'!H25</f>
        <v xml:space="preserve"> Total de credenciales solicitadas</v>
      </c>
      <c r="I26" s="43">
        <v>199</v>
      </c>
      <c r="J26" s="43">
        <v>789</v>
      </c>
      <c r="K26" s="43">
        <v>629</v>
      </c>
      <c r="L26" s="43">
        <v>739</v>
      </c>
      <c r="M26" s="43">
        <v>652</v>
      </c>
      <c r="N26" s="43">
        <v>670</v>
      </c>
      <c r="O26" s="43">
        <v>736</v>
      </c>
      <c r="P26" s="43">
        <v>729</v>
      </c>
      <c r="Q26" s="43">
        <v>649</v>
      </c>
      <c r="R26" s="43">
        <v>541</v>
      </c>
      <c r="S26" s="43">
        <v>722</v>
      </c>
      <c r="T26" s="43">
        <v>685</v>
      </c>
      <c r="U26" s="43">
        <v>674</v>
      </c>
      <c r="V26" s="43">
        <v>670</v>
      </c>
      <c r="W26" s="43">
        <v>953</v>
      </c>
      <c r="X26" s="43">
        <v>950</v>
      </c>
      <c r="Y26" s="43">
        <v>875</v>
      </c>
      <c r="Z26" s="43">
        <v>735</v>
      </c>
      <c r="AA26" s="43">
        <v>731</v>
      </c>
      <c r="AB26" s="43">
        <v>1140</v>
      </c>
      <c r="AC26" s="98">
        <v>1344</v>
      </c>
      <c r="AD26" s="68">
        <v>21</v>
      </c>
      <c r="AE26" s="168"/>
    </row>
    <row r="27" spans="1:43" ht="15.75" customHeight="1" thickTop="1">
      <c r="B27" s="1" t="s">
        <v>116</v>
      </c>
      <c r="H27" s="55"/>
      <c r="I27" s="56"/>
      <c r="J27" s="56"/>
      <c r="K27" s="56"/>
      <c r="L27" s="56"/>
      <c r="M27" s="56"/>
      <c r="N27" s="56"/>
      <c r="O27" s="56"/>
      <c r="P27" s="56"/>
      <c r="Q27" s="56"/>
      <c r="R27" s="56"/>
      <c r="S27" s="56"/>
      <c r="T27" s="56"/>
      <c r="U27" s="56"/>
      <c r="V27" s="56"/>
      <c r="W27" s="56"/>
      <c r="X27" s="56"/>
      <c r="Y27" s="56"/>
      <c r="Z27" s="56"/>
      <c r="AA27" s="56"/>
      <c r="AB27" s="56"/>
      <c r="AC27" s="56"/>
      <c r="AD27" s="56"/>
      <c r="AE27" s="12"/>
    </row>
    <row r="28" spans="1:43" ht="15.75" customHeight="1">
      <c r="H28" s="57"/>
    </row>
    <row r="29" spans="1:43" ht="15.75" customHeight="1">
      <c r="H29" s="57"/>
      <c r="I29" s="179" t="s">
        <v>117</v>
      </c>
      <c r="J29" s="179"/>
      <c r="K29" s="179"/>
      <c r="L29" s="179"/>
    </row>
    <row r="30" spans="1:43" ht="15.75" customHeight="1">
      <c r="H30" s="57"/>
      <c r="I30" s="26"/>
      <c r="J30" s="27" t="s">
        <v>118</v>
      </c>
      <c r="K30" s="27"/>
      <c r="L30" s="27"/>
    </row>
    <row r="31" spans="1:43" ht="39" customHeight="1">
      <c r="H31" s="57"/>
      <c r="I31" s="28"/>
      <c r="J31" s="27" t="s">
        <v>119</v>
      </c>
      <c r="K31" s="27"/>
      <c r="L31" s="27"/>
    </row>
    <row r="32" spans="1:43" ht="30" customHeight="1">
      <c r="H32" s="57"/>
      <c r="I32" s="29"/>
      <c r="J32" s="27" t="s">
        <v>120</v>
      </c>
      <c r="K32" s="27"/>
      <c r="L32" s="27"/>
    </row>
    <row r="33" spans="2:13" ht="30" customHeight="1">
      <c r="H33" s="57"/>
      <c r="I33" s="27"/>
      <c r="J33" s="27"/>
      <c r="K33" s="27"/>
      <c r="L33" s="27"/>
    </row>
    <row r="34" spans="2:13" ht="30" customHeight="1">
      <c r="B34" s="180" t="s">
        <v>121</v>
      </c>
      <c r="C34" s="180"/>
      <c r="D34" s="180"/>
      <c r="E34" s="180"/>
      <c r="F34" s="180"/>
      <c r="G34" s="180"/>
      <c r="H34" s="180"/>
      <c r="I34" s="180"/>
      <c r="J34" s="180"/>
      <c r="K34" s="180"/>
      <c r="L34" s="180"/>
      <c r="M34" s="181"/>
    </row>
    <row r="35" spans="2:13" ht="30" customHeight="1">
      <c r="B35" s="182" t="s">
        <v>122</v>
      </c>
      <c r="C35" s="182"/>
      <c r="D35" s="182"/>
      <c r="E35" s="182"/>
      <c r="F35" s="182"/>
      <c r="G35" s="183"/>
      <c r="H35" s="184" t="s">
        <v>123</v>
      </c>
      <c r="I35" s="182"/>
      <c r="J35" s="182"/>
      <c r="K35" s="182"/>
      <c r="L35" s="182"/>
      <c r="M35" s="183"/>
    </row>
    <row r="36" spans="2:13" ht="30" customHeight="1">
      <c r="B36" s="173"/>
      <c r="C36" s="174"/>
      <c r="D36" s="174"/>
      <c r="E36" s="174"/>
      <c r="F36" s="174"/>
      <c r="G36" s="175"/>
      <c r="H36" s="173"/>
      <c r="I36" s="174"/>
      <c r="J36" s="174"/>
      <c r="K36" s="174"/>
      <c r="L36" s="174"/>
      <c r="M36" s="175"/>
    </row>
    <row r="37" spans="2:13" ht="30" customHeight="1">
      <c r="B37" s="176"/>
      <c r="C37" s="177"/>
      <c r="D37" s="177"/>
      <c r="E37" s="177"/>
      <c r="F37" s="177"/>
      <c r="G37" s="178"/>
      <c r="H37" s="176"/>
      <c r="I37" s="177"/>
      <c r="J37" s="177"/>
      <c r="K37" s="177"/>
      <c r="L37" s="177"/>
      <c r="M37" s="178"/>
    </row>
    <row r="38" spans="2:13" ht="35.1" customHeight="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1">
    <mergeCell ref="B35:G35"/>
    <mergeCell ref="H35:M35"/>
    <mergeCell ref="B36:G37"/>
    <mergeCell ref="H36:M37"/>
    <mergeCell ref="A24:AE24"/>
    <mergeCell ref="A25:A26"/>
    <mergeCell ref="B25:B26"/>
    <mergeCell ref="C25:C26"/>
    <mergeCell ref="D25:D26"/>
    <mergeCell ref="E25:E26"/>
    <mergeCell ref="F25:F26"/>
    <mergeCell ref="G25:G26"/>
    <mergeCell ref="AE25:AE26"/>
    <mergeCell ref="AE10:AE11"/>
    <mergeCell ref="A1:AE1"/>
    <mergeCell ref="F2:G2"/>
    <mergeCell ref="A4:AE4"/>
    <mergeCell ref="A5:AE5"/>
    <mergeCell ref="A6:A9"/>
    <mergeCell ref="B6:H6"/>
    <mergeCell ref="I6:X6"/>
    <mergeCell ref="AE6:AE9"/>
    <mergeCell ref="B7:D7"/>
    <mergeCell ref="E7:H7"/>
    <mergeCell ref="I7:X7"/>
    <mergeCell ref="B8:X8"/>
    <mergeCell ref="X2:AE2"/>
    <mergeCell ref="F10:F11"/>
    <mergeCell ref="G10:G11"/>
    <mergeCell ref="E16:E17"/>
    <mergeCell ref="A10:A11"/>
    <mergeCell ref="B10:B11"/>
    <mergeCell ref="C10:C11"/>
    <mergeCell ref="D10:D11"/>
    <mergeCell ref="A15:AE15"/>
    <mergeCell ref="A12:AE12"/>
    <mergeCell ref="A13:A14"/>
    <mergeCell ref="B13:B14"/>
    <mergeCell ref="C13:C14"/>
    <mergeCell ref="D13:D14"/>
    <mergeCell ref="E13:E14"/>
    <mergeCell ref="F13:F14"/>
    <mergeCell ref="G13:G14"/>
    <mergeCell ref="AE13:AE14"/>
    <mergeCell ref="E10:E11"/>
    <mergeCell ref="F16:F17"/>
    <mergeCell ref="G16:G17"/>
    <mergeCell ref="AE16:AE17"/>
    <mergeCell ref="A18:AE18"/>
    <mergeCell ref="A19:A20"/>
    <mergeCell ref="B19:B20"/>
    <mergeCell ref="C19:C20"/>
    <mergeCell ref="D19:D20"/>
    <mergeCell ref="E19:E20"/>
    <mergeCell ref="F19:F20"/>
    <mergeCell ref="G19:G20"/>
    <mergeCell ref="AE19:AE20"/>
    <mergeCell ref="A16:A17"/>
    <mergeCell ref="B16:B17"/>
    <mergeCell ref="C16:C17"/>
    <mergeCell ref="D16:D17"/>
    <mergeCell ref="A22:A23"/>
    <mergeCell ref="B22:B23"/>
    <mergeCell ref="C22:C23"/>
    <mergeCell ref="D22:D23"/>
    <mergeCell ref="E22:E23"/>
    <mergeCell ref="F22:F23"/>
    <mergeCell ref="G22:G23"/>
    <mergeCell ref="AE22:AE23"/>
    <mergeCell ref="I29:L29"/>
    <mergeCell ref="B34:M34"/>
  </mergeCells>
  <conditionalFormatting sqref="I21:AD21">
    <cfRule type="colorScale" priority="680">
      <colorScale>
        <cfvo type="min"/>
        <cfvo type="percentile" val="50"/>
        <cfvo type="max"/>
        <color rgb="FFE98BD7"/>
        <color rgb="FFD5007F"/>
        <color rgb="FF950054"/>
      </colorScale>
    </cfRule>
  </conditionalFormatting>
  <conditionalFormatting sqref="AE10">
    <cfRule type="cellIs" dxfId="510" priority="18" operator="greaterThan">
      <formula>95%</formula>
    </cfRule>
    <cfRule type="cellIs" dxfId="509" priority="19" operator="greaterThanOrEqual">
      <formula>90%</formula>
    </cfRule>
    <cfRule type="cellIs" dxfId="508" priority="20" operator="lessThan">
      <formula>89.99%</formula>
    </cfRule>
  </conditionalFormatting>
  <conditionalFormatting sqref="AE13">
    <cfRule type="cellIs" dxfId="507" priority="15" operator="greaterThan">
      <formula>95%</formula>
    </cfRule>
    <cfRule type="cellIs" dxfId="506" priority="16" operator="greaterThanOrEqual">
      <formula>90%</formula>
    </cfRule>
    <cfRule type="cellIs" dxfId="505" priority="17" operator="lessThan">
      <formula>89.99%</formula>
    </cfRule>
  </conditionalFormatting>
  <conditionalFormatting sqref="AE16">
    <cfRule type="cellIs" dxfId="504" priority="12" operator="greaterThan">
      <formula>95%</formula>
    </cfRule>
    <cfRule type="cellIs" dxfId="503" priority="13" operator="greaterThanOrEqual">
      <formula>90%</formula>
    </cfRule>
    <cfRule type="cellIs" dxfId="502" priority="14" operator="lessThan">
      <formula>89.99%</formula>
    </cfRule>
  </conditionalFormatting>
  <conditionalFormatting sqref="AE19">
    <cfRule type="cellIs" dxfId="501" priority="9" operator="greaterThan">
      <formula>95%</formula>
    </cfRule>
    <cfRule type="cellIs" dxfId="500" priority="10" operator="greaterThanOrEqual">
      <formula>90%</formula>
    </cfRule>
    <cfRule type="cellIs" dxfId="499" priority="11" operator="lessThan">
      <formula>89.99%</formula>
    </cfRule>
  </conditionalFormatting>
  <conditionalFormatting sqref="AE22">
    <cfRule type="cellIs" dxfId="498" priority="1" operator="greaterThanOrEqual">
      <formula>100%</formula>
    </cfRule>
    <cfRule type="cellIs" dxfId="497" priority="2" operator="lessThan">
      <formula>99.99%</formula>
    </cfRule>
  </conditionalFormatting>
  <conditionalFormatting sqref="AE25">
    <cfRule type="cellIs" dxfId="496" priority="3" operator="greaterThan">
      <formula>95%</formula>
    </cfRule>
    <cfRule type="cellIs" dxfId="495" priority="4" operator="greaterThanOrEqual">
      <formula>90%</formula>
    </cfRule>
    <cfRule type="cellIs" dxfId="494" priority="5" operator="lessThan">
      <formula>89.99%</formula>
    </cfRule>
  </conditionalFormatting>
  <dataValidations count="1">
    <dataValidation showDropDown="1" showInputMessage="1" showErrorMessage="1" sqref="C21 G19:G23 G10:G11 G16:G17 G13:G14 G25:G26" xr:uid="{F8ABFE22-B6A9-4DAD-A728-4EEAFCC84E62}"/>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BA0E76-906B-426E-AC5F-381D7C1B8BA2}">
  <sheetPr>
    <tabColor rgb="FF00B0F0"/>
  </sheetPr>
  <dimension ref="A1:AQ37"/>
  <sheetViews>
    <sheetView showGridLines="0" topLeftCell="U22" zoomScale="85" zoomScaleNormal="85" workbookViewId="0">
      <selection activeCell="AE25" sqref="AE25:AE26"/>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0" width="10.7109375" style="1" customWidth="1"/>
    <col min="31" max="31" width="22.7109375" style="1" customWidth="1"/>
    <col min="32" max="16384" width="11.42578125" style="1"/>
  </cols>
  <sheetData>
    <row r="1" spans="1:43" ht="40.5" customHeight="1">
      <c r="A1" s="148" t="str">
        <f>'PANEL DE CONTROL DISTRITAL'!A1:Q1</f>
        <v>INSTITUTO NACIONAL ELECTORAL
SISTEMA DE GESTIÓN DE LA CALIDAD
ESTADO DE MÉXICO</v>
      </c>
      <c r="B1" s="148"/>
      <c r="C1" s="148"/>
      <c r="D1" s="148"/>
      <c r="E1" s="148"/>
      <c r="F1" s="148"/>
      <c r="G1" s="148"/>
      <c r="H1" s="148"/>
      <c r="I1" s="148"/>
      <c r="J1" s="148"/>
      <c r="K1" s="148"/>
      <c r="L1" s="148"/>
      <c r="M1" s="148"/>
      <c r="N1" s="148"/>
      <c r="O1" s="148"/>
      <c r="P1" s="148"/>
      <c r="Q1" s="148"/>
      <c r="R1" s="148"/>
      <c r="S1" s="148"/>
      <c r="T1" s="148"/>
      <c r="U1" s="148"/>
      <c r="V1" s="148"/>
      <c r="W1" s="148"/>
      <c r="X1" s="148"/>
      <c r="Y1" s="148"/>
      <c r="Z1" s="148"/>
      <c r="AA1" s="148"/>
      <c r="AB1" s="148"/>
      <c r="AC1" s="148"/>
      <c r="AD1" s="148"/>
      <c r="AE1" s="148"/>
    </row>
    <row r="2" spans="1:43" ht="33.75" customHeight="1">
      <c r="A2" s="11"/>
      <c r="B2" s="11"/>
      <c r="C2" s="11"/>
      <c r="D2" s="9" t="s">
        <v>89</v>
      </c>
      <c r="E2" s="9">
        <v>25</v>
      </c>
      <c r="F2" s="149" t="s">
        <v>90</v>
      </c>
      <c r="G2" s="149"/>
      <c r="H2" s="20">
        <v>152551</v>
      </c>
      <c r="I2" s="19"/>
      <c r="J2" s="19"/>
      <c r="K2" s="11"/>
      <c r="L2" s="11"/>
      <c r="M2" s="11"/>
      <c r="N2" s="11"/>
      <c r="O2" s="11"/>
      <c r="P2" s="11"/>
      <c r="Q2" s="11"/>
      <c r="R2" s="11"/>
      <c r="S2" s="11"/>
      <c r="T2" s="11"/>
      <c r="U2" s="11"/>
      <c r="V2" s="11"/>
      <c r="W2" s="11"/>
      <c r="X2" s="150" t="str">
        <f>'PANEL DE CONTROL DISTRITAL'!M2</f>
        <v>Fecha de corte: 22/01/2024</v>
      </c>
      <c r="Y2" s="150"/>
      <c r="Z2" s="150"/>
      <c r="AA2" s="150"/>
      <c r="AB2" s="150"/>
      <c r="AC2" s="150"/>
      <c r="AD2" s="150"/>
      <c r="AE2" s="150"/>
      <c r="AF2" s="15"/>
    </row>
    <row r="3" spans="1:43" ht="11.25" customHeight="1">
      <c r="A3" s="11"/>
      <c r="B3" s="6"/>
      <c r="C3" s="6"/>
      <c r="D3" s="6"/>
      <c r="E3" s="6"/>
      <c r="F3" s="6"/>
      <c r="G3" s="6"/>
      <c r="H3" s="6"/>
      <c r="I3" s="6"/>
      <c r="J3" s="6"/>
      <c r="K3" s="6"/>
      <c r="L3" s="6"/>
      <c r="M3" s="6"/>
      <c r="N3" s="6"/>
      <c r="O3" s="6"/>
      <c r="P3" s="6"/>
      <c r="Q3" s="6"/>
      <c r="R3" s="6"/>
      <c r="S3" s="6"/>
      <c r="T3" s="6"/>
      <c r="U3" s="6"/>
      <c r="V3" s="6"/>
      <c r="W3" s="6"/>
      <c r="X3" s="6"/>
      <c r="Y3" s="6"/>
      <c r="Z3" s="6"/>
      <c r="AA3" s="6"/>
      <c r="AB3" s="6"/>
      <c r="AC3" s="6"/>
      <c r="AD3" s="6"/>
    </row>
    <row r="4" spans="1:43" ht="30" customHeight="1">
      <c r="A4" s="154" t="s">
        <v>91</v>
      </c>
      <c r="B4" s="155"/>
      <c r="C4" s="155"/>
      <c r="D4" s="155"/>
      <c r="E4" s="155"/>
      <c r="F4" s="155"/>
      <c r="G4" s="155"/>
      <c r="H4" s="155"/>
      <c r="I4" s="155"/>
      <c r="J4" s="155"/>
      <c r="K4" s="155"/>
      <c r="L4" s="155"/>
      <c r="M4" s="155"/>
      <c r="N4" s="155"/>
      <c r="O4" s="155"/>
      <c r="P4" s="155"/>
      <c r="Q4" s="155"/>
      <c r="R4" s="155"/>
      <c r="S4" s="155"/>
      <c r="T4" s="155"/>
      <c r="U4" s="155"/>
      <c r="V4" s="155"/>
      <c r="W4" s="155"/>
      <c r="X4" s="155"/>
      <c r="Y4" s="155"/>
      <c r="Z4" s="155"/>
      <c r="AA4" s="155"/>
      <c r="AB4" s="155"/>
      <c r="AC4" s="155"/>
      <c r="AD4" s="155"/>
      <c r="AE4" s="156"/>
      <c r="AG4" s="18"/>
    </row>
    <row r="5" spans="1:43" ht="5.25" customHeight="1">
      <c r="A5" s="157"/>
      <c r="B5" s="158"/>
      <c r="C5" s="158"/>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9"/>
    </row>
    <row r="6" spans="1:43" ht="18" customHeight="1">
      <c r="A6" s="151" t="str">
        <f>'PANEL DE CONTROL DISTRITAL'!A6</f>
        <v>Número</v>
      </c>
      <c r="B6" s="152" t="str">
        <f>'PANEL DE CONTROL DISTRITAL'!B6</f>
        <v xml:space="preserve">PROCESOS SUSTANTIVOS E INDICADORES </v>
      </c>
      <c r="C6" s="152"/>
      <c r="D6" s="152"/>
      <c r="E6" s="152"/>
      <c r="F6" s="152"/>
      <c r="G6" s="152"/>
      <c r="H6" s="152"/>
      <c r="I6" s="160" t="s">
        <v>92</v>
      </c>
      <c r="J6" s="161"/>
      <c r="K6" s="161"/>
      <c r="L6" s="161"/>
      <c r="M6" s="161"/>
      <c r="N6" s="161"/>
      <c r="O6" s="161"/>
      <c r="P6" s="161"/>
      <c r="Q6" s="161"/>
      <c r="R6" s="161"/>
      <c r="S6" s="161"/>
      <c r="T6" s="161"/>
      <c r="U6" s="161"/>
      <c r="V6" s="161"/>
      <c r="W6" s="161"/>
      <c r="X6" s="161"/>
      <c r="Y6" s="85"/>
      <c r="Z6" s="85"/>
      <c r="AA6" s="85"/>
      <c r="AB6" s="85"/>
      <c r="AC6" s="85"/>
      <c r="AD6" s="85"/>
      <c r="AE6" s="153" t="s">
        <v>93</v>
      </c>
    </row>
    <row r="7" spans="1:43" ht="17.25" customHeight="1">
      <c r="A7" s="151"/>
      <c r="B7" s="152" t="str">
        <f>'PANEL DE CONTROL DISTRITAL'!B7</f>
        <v>DESCRIPCIÓN</v>
      </c>
      <c r="C7" s="152"/>
      <c r="D7" s="152"/>
      <c r="E7" s="152" t="str">
        <f>'PANEL DE CONTROL DISTRITAL'!E7</f>
        <v>MEDICIÓN</v>
      </c>
      <c r="F7" s="152"/>
      <c r="G7" s="152"/>
      <c r="H7" s="152"/>
      <c r="I7" s="162" t="str">
        <f>'PANEL DE CONTROL DISTRITAL'!A5</f>
        <v>CAMPAÑA ANUAL INTENSA 2023</v>
      </c>
      <c r="J7" s="163"/>
      <c r="K7" s="163"/>
      <c r="L7" s="163"/>
      <c r="M7" s="163"/>
      <c r="N7" s="163"/>
      <c r="O7" s="163"/>
      <c r="P7" s="163"/>
      <c r="Q7" s="163"/>
      <c r="R7" s="163"/>
      <c r="S7" s="163"/>
      <c r="T7" s="163"/>
      <c r="U7" s="163"/>
      <c r="V7" s="163"/>
      <c r="W7" s="163"/>
      <c r="X7" s="163"/>
      <c r="Y7" s="86"/>
      <c r="Z7" s="86"/>
      <c r="AA7" s="86"/>
      <c r="AB7" s="86"/>
      <c r="AC7" s="86"/>
      <c r="AD7" s="86"/>
      <c r="AE7" s="153"/>
    </row>
    <row r="8" spans="1:43" ht="5.25" customHeight="1">
      <c r="A8" s="151"/>
      <c r="B8" s="164"/>
      <c r="C8" s="165"/>
      <c r="D8" s="165"/>
      <c r="E8" s="165"/>
      <c r="F8" s="165"/>
      <c r="G8" s="165"/>
      <c r="H8" s="165"/>
      <c r="I8" s="165"/>
      <c r="J8" s="165"/>
      <c r="K8" s="165"/>
      <c r="L8" s="165"/>
      <c r="M8" s="165"/>
      <c r="N8" s="165"/>
      <c r="O8" s="165"/>
      <c r="P8" s="165"/>
      <c r="Q8" s="165"/>
      <c r="R8" s="165"/>
      <c r="S8" s="165"/>
      <c r="T8" s="165"/>
      <c r="U8" s="165"/>
      <c r="V8" s="165"/>
      <c r="W8" s="165"/>
      <c r="X8" s="165"/>
      <c r="Y8" s="87"/>
      <c r="Z8" s="87"/>
      <c r="AA8" s="87"/>
      <c r="AB8" s="87"/>
      <c r="AC8" s="87"/>
      <c r="AD8" s="87"/>
      <c r="AE8" s="153"/>
    </row>
    <row r="9" spans="1:43" s="2" customFormat="1" ht="29.25" customHeight="1" thickTop="1" thickBot="1">
      <c r="A9" s="151"/>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42" t="str">
        <f>'PANEL DE CONTROL DISTRITAL'!H8</f>
        <v>Nominativo</v>
      </c>
      <c r="I9" s="31" t="str">
        <f>'150151'!I9</f>
        <v>2023-37</v>
      </c>
      <c r="J9" s="31" t="str">
        <f>'150151'!J9</f>
        <v>2023-38</v>
      </c>
      <c r="K9" s="31" t="str">
        <f>'150151'!K9</f>
        <v>2023-39</v>
      </c>
      <c r="L9" s="31" t="str">
        <f>'150151'!L9</f>
        <v>2023-40</v>
      </c>
      <c r="M9" s="31" t="str">
        <f>'150151'!M9</f>
        <v>2023-41</v>
      </c>
      <c r="N9" s="31" t="str">
        <f>'150151'!N9</f>
        <v>2023-42</v>
      </c>
      <c r="O9" s="31" t="str">
        <f>'150151'!O9</f>
        <v>2023-43</v>
      </c>
      <c r="P9" s="31" t="str">
        <f>'150151'!P9</f>
        <v>2023-44</v>
      </c>
      <c r="Q9" s="31" t="str">
        <f>'150151'!Q9</f>
        <v>2023-45</v>
      </c>
      <c r="R9" s="31" t="str">
        <f>'150151'!R9</f>
        <v>2023-46</v>
      </c>
      <c r="S9" s="31" t="str">
        <f>'150151'!S9</f>
        <v>2023-47</v>
      </c>
      <c r="T9" s="31" t="str">
        <f>'150151'!T9</f>
        <v>2023-48</v>
      </c>
      <c r="U9" s="31" t="str">
        <f>'150151'!U9</f>
        <v>2023-49</v>
      </c>
      <c r="V9" s="31" t="str">
        <f>'150151'!V9</f>
        <v>2023-50</v>
      </c>
      <c r="W9" s="31" t="str">
        <f>'150151'!W9</f>
        <v>2023-51</v>
      </c>
      <c r="X9" s="31" t="str">
        <f>'150151'!X9</f>
        <v>2023-52</v>
      </c>
      <c r="Y9" s="31" t="s">
        <v>110</v>
      </c>
      <c r="Z9" s="31" t="s">
        <v>111</v>
      </c>
      <c r="AA9" s="31" t="s">
        <v>112</v>
      </c>
      <c r="AB9" s="31" t="s">
        <v>113</v>
      </c>
      <c r="AC9" s="31" t="s">
        <v>114</v>
      </c>
      <c r="AD9" s="31" t="s">
        <v>115</v>
      </c>
      <c r="AE9" s="153"/>
    </row>
    <row r="10" spans="1:43" s="2" customFormat="1" ht="50.1" customHeight="1" thickTop="1" thickBot="1">
      <c r="A10" s="167">
        <f>'PANEL DE CONTROL DISTRITAL'!A9</f>
        <v>1</v>
      </c>
      <c r="B10" s="169" t="str">
        <f>'PANEL DE CONTROL DISTRITAL'!B9</f>
        <v>ENTREVISTA</v>
      </c>
      <c r="C10" s="166" t="str">
        <f>'PANEL DE CONTROL DISTRITAL'!C9</f>
        <v xml:space="preserve"> Auxiliar de Atención Ciudadana</v>
      </c>
      <c r="D10" s="170" t="str">
        <f>'PANEL DE CONTROL DISTRITAL'!D9</f>
        <v>Efectividad de la entrevista =</v>
      </c>
      <c r="E10" s="166" t="str">
        <f>'PANEL DE CONTROL DISTRITAL'!E9</f>
        <v>(Número de trámites aplicados / (Número de fichas requisitadas - Notificaciones de improcedencia de trámite)) x 100</v>
      </c>
      <c r="F10" s="171" t="str">
        <f>'PANEL DE CONTROL DISTRITAL'!F9</f>
        <v>Semanal (remesa)</v>
      </c>
      <c r="G10" s="172">
        <f>'PANEL DE CONTROL DISTRITAL'!G9</f>
        <v>0.9</v>
      </c>
      <c r="H10" s="25" t="str">
        <f>'PANEL DE CONTROL DISTRITAL'!H9</f>
        <v>Número de trámites aplicados</v>
      </c>
      <c r="I10" s="64">
        <v>184</v>
      </c>
      <c r="J10" s="65">
        <v>939</v>
      </c>
      <c r="K10" s="65">
        <v>848</v>
      </c>
      <c r="L10" s="65">
        <v>978</v>
      </c>
      <c r="M10" s="23">
        <v>964</v>
      </c>
      <c r="N10" s="23">
        <v>966</v>
      </c>
      <c r="O10" s="23">
        <v>1013</v>
      </c>
      <c r="P10" s="23">
        <v>1099</v>
      </c>
      <c r="Q10" s="23">
        <v>989</v>
      </c>
      <c r="R10" s="23">
        <v>624</v>
      </c>
      <c r="S10" s="23">
        <v>1115</v>
      </c>
      <c r="T10" s="23">
        <v>1180</v>
      </c>
      <c r="U10" s="23">
        <v>1096</v>
      </c>
      <c r="V10" s="23">
        <v>1512</v>
      </c>
      <c r="W10" s="23">
        <v>1384</v>
      </c>
      <c r="X10" s="23">
        <v>1224</v>
      </c>
      <c r="Y10" s="23">
        <v>1303</v>
      </c>
      <c r="Z10" s="23">
        <v>1135</v>
      </c>
      <c r="AA10" s="75">
        <v>1482</v>
      </c>
      <c r="AB10" s="75">
        <v>2332</v>
      </c>
      <c r="AC10" s="75">
        <v>2692</v>
      </c>
      <c r="AD10" s="64">
        <v>942</v>
      </c>
      <c r="AE10" s="168">
        <f>IFERROR(SUM(I10:AD10)/SUM(I11:AD11),0)</f>
        <v>0.99635959534028207</v>
      </c>
    </row>
    <row r="11" spans="1:43" s="2" customFormat="1" ht="50.1" customHeight="1" thickTop="1" thickBot="1">
      <c r="A11" s="167"/>
      <c r="B11" s="169"/>
      <c r="C11" s="166"/>
      <c r="D11" s="170"/>
      <c r="E11" s="166"/>
      <c r="F11" s="171"/>
      <c r="G11" s="172"/>
      <c r="H11" s="25" t="str">
        <f>'PANEL DE CONTROL DISTRITAL'!H10</f>
        <v>Número de fichas requisitadas - Notificaciones de improcedencia de trámite</v>
      </c>
      <c r="I11" s="66">
        <v>184</v>
      </c>
      <c r="J11" s="67">
        <v>942</v>
      </c>
      <c r="K11" s="67">
        <v>850</v>
      </c>
      <c r="L11" s="67">
        <v>986</v>
      </c>
      <c r="M11" s="43">
        <v>970</v>
      </c>
      <c r="N11" s="43">
        <v>978</v>
      </c>
      <c r="O11" s="43">
        <v>1020</v>
      </c>
      <c r="P11" s="43">
        <v>1099</v>
      </c>
      <c r="Q11" s="43">
        <v>997</v>
      </c>
      <c r="R11" s="43">
        <v>626</v>
      </c>
      <c r="S11" s="43">
        <v>1120</v>
      </c>
      <c r="T11" s="43">
        <v>1183</v>
      </c>
      <c r="U11" s="43">
        <v>1096</v>
      </c>
      <c r="V11" s="43">
        <v>1520</v>
      </c>
      <c r="W11" s="43">
        <v>1388</v>
      </c>
      <c r="X11" s="43">
        <v>1229</v>
      </c>
      <c r="Y11" s="43">
        <v>1306</v>
      </c>
      <c r="Z11" s="43">
        <v>1136</v>
      </c>
      <c r="AA11" s="98">
        <v>1483</v>
      </c>
      <c r="AB11" s="98">
        <v>2339</v>
      </c>
      <c r="AC11" s="98">
        <v>2700</v>
      </c>
      <c r="AD11" s="68">
        <v>944</v>
      </c>
      <c r="AE11" s="168"/>
    </row>
    <row r="12" spans="1:43" s="45" customFormat="1" ht="8.1" customHeight="1" thickTop="1" thickBot="1">
      <c r="A12" s="167"/>
      <c r="B12" s="167"/>
      <c r="C12" s="167"/>
      <c r="D12" s="167"/>
      <c r="E12" s="167"/>
      <c r="F12" s="167"/>
      <c r="G12" s="167"/>
      <c r="H12" s="167"/>
      <c r="I12" s="167"/>
      <c r="J12" s="167"/>
      <c r="K12" s="167"/>
      <c r="L12" s="167"/>
      <c r="M12" s="167"/>
      <c r="N12" s="167"/>
      <c r="O12" s="167"/>
      <c r="P12" s="167"/>
      <c r="Q12" s="167"/>
      <c r="R12" s="167"/>
      <c r="S12" s="167"/>
      <c r="T12" s="167"/>
      <c r="U12" s="167"/>
      <c r="V12" s="167"/>
      <c r="W12" s="167"/>
      <c r="X12" s="167"/>
      <c r="Y12" s="167"/>
      <c r="Z12" s="167"/>
      <c r="AA12" s="167"/>
      <c r="AB12" s="167"/>
      <c r="AC12" s="167"/>
      <c r="AD12" s="167"/>
      <c r="AE12" s="167"/>
      <c r="AF12" s="44"/>
      <c r="AG12" s="44"/>
      <c r="AH12" s="44"/>
      <c r="AI12" s="44"/>
      <c r="AJ12" s="44"/>
      <c r="AK12" s="44"/>
      <c r="AL12" s="44"/>
      <c r="AM12" s="44"/>
      <c r="AN12" s="44"/>
      <c r="AO12" s="44"/>
      <c r="AP12" s="44"/>
      <c r="AQ12" s="44"/>
    </row>
    <row r="13" spans="1:43" s="3" customFormat="1" ht="50.1" customHeight="1" thickTop="1" thickBot="1">
      <c r="A13" s="167">
        <f>'PANEL DE CONTROL DISTRITAL'!A12</f>
        <v>2</v>
      </c>
      <c r="B13" s="169" t="str">
        <f>'PANEL DE CONTROL DISTRITAL'!B12</f>
        <v>TRÁMITE</v>
      </c>
      <c r="C13" s="166" t="str">
        <f>'PANEL DE CONTROL DISTRITAL'!C12</f>
        <v>Operador de Equipo Tecnológico</v>
      </c>
      <c r="D13" s="170" t="str">
        <f>'PANEL DE CONTROL DISTRITAL'!D12</f>
        <v>Trámites exitosos efectivos=</v>
      </c>
      <c r="E13" s="166" t="str">
        <f>'PANEL DE CONTROL DISTRITAL'!E12</f>
        <v>(Número de trámites exitosos / Número de trámites aplicados) x 100</v>
      </c>
      <c r="F13" s="171" t="str">
        <f>'PANEL DE CONTROL DISTRITAL'!F12</f>
        <v>Semanal (remesa)</v>
      </c>
      <c r="G13" s="172">
        <f>'PANEL DE CONTROL DISTRITAL'!G12</f>
        <v>0.9</v>
      </c>
      <c r="H13" s="25" t="str">
        <f>'PANEL DE CONTROL DISTRITAL'!H12</f>
        <v>Número de trámites exitosos</v>
      </c>
      <c r="I13" s="23">
        <v>182</v>
      </c>
      <c r="J13" s="23">
        <v>932</v>
      </c>
      <c r="K13" s="23">
        <v>844</v>
      </c>
      <c r="L13" s="23">
        <v>969</v>
      </c>
      <c r="M13" s="23">
        <v>958</v>
      </c>
      <c r="N13" s="23">
        <v>953</v>
      </c>
      <c r="O13" s="23">
        <v>1011</v>
      </c>
      <c r="P13" s="23">
        <v>1098</v>
      </c>
      <c r="Q13" s="23">
        <v>968</v>
      </c>
      <c r="R13" s="23">
        <v>623</v>
      </c>
      <c r="S13" s="23">
        <v>1111</v>
      </c>
      <c r="T13" s="23">
        <v>1176</v>
      </c>
      <c r="U13" s="23">
        <v>1087</v>
      </c>
      <c r="V13" s="23">
        <v>1503</v>
      </c>
      <c r="W13" s="23">
        <v>1371</v>
      </c>
      <c r="X13" s="23">
        <v>1218</v>
      </c>
      <c r="Y13" s="23">
        <v>1298</v>
      </c>
      <c r="Z13" s="23">
        <v>1127</v>
      </c>
      <c r="AA13" s="75">
        <v>1475</v>
      </c>
      <c r="AB13" s="75">
        <v>2325</v>
      </c>
      <c r="AC13" s="75">
        <v>2682</v>
      </c>
      <c r="AD13" s="64">
        <v>935</v>
      </c>
      <c r="AE13" s="168">
        <f>IFERROR(SUM(I13:AD13)/SUM(I14:AD14),0)</f>
        <v>0.99403869081958385</v>
      </c>
    </row>
    <row r="14" spans="1:43" s="3" customFormat="1" ht="50.1" customHeight="1" thickTop="1" thickBot="1">
      <c r="A14" s="167"/>
      <c r="B14" s="169"/>
      <c r="C14" s="166"/>
      <c r="D14" s="170"/>
      <c r="E14" s="166"/>
      <c r="F14" s="171"/>
      <c r="G14" s="172"/>
      <c r="H14" s="25" t="str">
        <f>'PANEL DE CONTROL DISTRITAL'!H13</f>
        <v>Número de trámites aplicados</v>
      </c>
      <c r="I14" s="68">
        <v>184</v>
      </c>
      <c r="J14" s="69">
        <v>939</v>
      </c>
      <c r="K14" s="69">
        <v>848</v>
      </c>
      <c r="L14" s="69">
        <v>978</v>
      </c>
      <c r="M14" s="43">
        <v>964</v>
      </c>
      <c r="N14" s="43">
        <v>966</v>
      </c>
      <c r="O14" s="43">
        <v>1013</v>
      </c>
      <c r="P14" s="43">
        <v>1099</v>
      </c>
      <c r="Q14" s="43">
        <v>989</v>
      </c>
      <c r="R14" s="43">
        <v>624</v>
      </c>
      <c r="S14" s="43">
        <v>1115</v>
      </c>
      <c r="T14" s="43">
        <v>1180</v>
      </c>
      <c r="U14" s="43">
        <v>1096</v>
      </c>
      <c r="V14" s="43">
        <v>1512</v>
      </c>
      <c r="W14" s="43">
        <v>1384</v>
      </c>
      <c r="X14" s="43">
        <v>1224</v>
      </c>
      <c r="Y14" s="43">
        <v>1303</v>
      </c>
      <c r="Z14" s="43">
        <v>1135</v>
      </c>
      <c r="AA14" s="98">
        <v>1482</v>
      </c>
      <c r="AB14" s="98">
        <v>2332</v>
      </c>
      <c r="AC14" s="98">
        <v>2692</v>
      </c>
      <c r="AD14" s="68">
        <v>942</v>
      </c>
      <c r="AE14" s="168"/>
    </row>
    <row r="15" spans="1:43" s="45" customFormat="1" ht="8.1" customHeight="1" thickTop="1" thickBot="1">
      <c r="A15" s="167"/>
      <c r="B15" s="167"/>
      <c r="C15" s="167"/>
      <c r="D15" s="167"/>
      <c r="E15" s="167"/>
      <c r="F15" s="167"/>
      <c r="G15" s="167"/>
      <c r="H15" s="167"/>
      <c r="I15" s="167"/>
      <c r="J15" s="167"/>
      <c r="K15" s="167"/>
      <c r="L15" s="167"/>
      <c r="M15" s="167"/>
      <c r="N15" s="167"/>
      <c r="O15" s="167"/>
      <c r="P15" s="167"/>
      <c r="Q15" s="167"/>
      <c r="R15" s="167"/>
      <c r="S15" s="167"/>
      <c r="T15" s="167"/>
      <c r="U15" s="167"/>
      <c r="V15" s="167"/>
      <c r="W15" s="167"/>
      <c r="X15" s="167"/>
      <c r="Y15" s="167"/>
      <c r="Z15" s="167"/>
      <c r="AA15" s="167"/>
      <c r="AB15" s="167"/>
      <c r="AC15" s="167"/>
      <c r="AD15" s="167"/>
      <c r="AE15" s="167"/>
      <c r="AF15" s="44"/>
      <c r="AG15" s="44"/>
      <c r="AH15" s="44"/>
      <c r="AI15" s="44"/>
      <c r="AJ15" s="44"/>
      <c r="AK15" s="44"/>
      <c r="AL15" s="44"/>
      <c r="AM15" s="44"/>
      <c r="AN15" s="44"/>
      <c r="AO15" s="44"/>
      <c r="AP15" s="44"/>
      <c r="AQ15" s="44"/>
    </row>
    <row r="16" spans="1:43" s="3" customFormat="1" ht="50.1" customHeight="1" thickTop="1" thickBot="1">
      <c r="A16" s="167">
        <f>'PANEL DE CONTROL DISTRITAL'!A15</f>
        <v>3</v>
      </c>
      <c r="B16" s="169" t="str">
        <f>'PANEL DE CONTROL DISTRITAL'!B15</f>
        <v>TRANSFERENCIA</v>
      </c>
      <c r="C16" s="166" t="str">
        <f>'PANEL DE CONTROL DISTRITAL'!C15</f>
        <v>Responsable de Módulo</v>
      </c>
      <c r="D16" s="170" t="str">
        <f>'PANEL DE CONTROL DISTRITAL'!D15</f>
        <v xml:space="preserve">Transacciones exitosas = </v>
      </c>
      <c r="E16" s="166" t="str">
        <f>'PANEL DE CONTROL DISTRITAL'!E15</f>
        <v>(Número de Archivos de Transacción aceptados /Total de Archivos de Transacción procesados) x100</v>
      </c>
      <c r="F16" s="171" t="str">
        <f>'PANEL DE CONTROL DISTRITAL'!F15</f>
        <v>Semanal (remesa)</v>
      </c>
      <c r="G16" s="172">
        <f>'PANEL DE CONTROL DISTRITAL'!G15</f>
        <v>0.9</v>
      </c>
      <c r="H16" s="25" t="str">
        <f>'PANEL DE CONTROL DISTRITAL'!H15</f>
        <v>Número de Archivos de Transacción aceptados</v>
      </c>
      <c r="I16" s="64">
        <v>184</v>
      </c>
      <c r="J16" s="65">
        <v>939</v>
      </c>
      <c r="K16" s="65">
        <v>848</v>
      </c>
      <c r="L16" s="65">
        <v>978</v>
      </c>
      <c r="M16" s="23">
        <v>964</v>
      </c>
      <c r="N16" s="23">
        <v>966</v>
      </c>
      <c r="O16" s="23">
        <v>1013</v>
      </c>
      <c r="P16" s="23">
        <v>1099</v>
      </c>
      <c r="Q16" s="23">
        <v>989</v>
      </c>
      <c r="R16" s="23">
        <v>624</v>
      </c>
      <c r="S16" s="23">
        <v>1115</v>
      </c>
      <c r="T16" s="23">
        <v>1180</v>
      </c>
      <c r="U16" s="23">
        <v>1096</v>
      </c>
      <c r="V16" s="23">
        <v>1512</v>
      </c>
      <c r="W16" s="23">
        <v>1384</v>
      </c>
      <c r="X16" s="23">
        <v>1224</v>
      </c>
      <c r="Y16" s="23">
        <v>1303</v>
      </c>
      <c r="Z16" s="23">
        <v>1135</v>
      </c>
      <c r="AA16" s="99">
        <v>1482</v>
      </c>
      <c r="AB16" s="100">
        <v>2332</v>
      </c>
      <c r="AC16" s="100">
        <v>2692</v>
      </c>
      <c r="AD16" s="101">
        <v>942</v>
      </c>
      <c r="AE16" s="168">
        <f>IFERROR(SUM(I16:AD16)/SUM(I17:AD17),0)</f>
        <v>1</v>
      </c>
    </row>
    <row r="17" spans="1:43" s="3" customFormat="1" ht="50.1" customHeight="1" thickTop="1" thickBot="1">
      <c r="A17" s="167"/>
      <c r="B17" s="169"/>
      <c r="C17" s="166"/>
      <c r="D17" s="170"/>
      <c r="E17" s="166"/>
      <c r="F17" s="171"/>
      <c r="G17" s="172"/>
      <c r="H17" s="25" t="str">
        <f>'PANEL DE CONTROL DISTRITAL'!H16</f>
        <v>Total de Archivos de Transacción procesados</v>
      </c>
      <c r="I17" s="66">
        <v>184</v>
      </c>
      <c r="J17" s="67">
        <v>939</v>
      </c>
      <c r="K17" s="67">
        <v>848</v>
      </c>
      <c r="L17" s="67">
        <v>978</v>
      </c>
      <c r="M17" s="43">
        <v>964</v>
      </c>
      <c r="N17" s="43">
        <v>966</v>
      </c>
      <c r="O17" s="43">
        <v>1013</v>
      </c>
      <c r="P17" s="43">
        <v>1099</v>
      </c>
      <c r="Q17" s="43">
        <v>989</v>
      </c>
      <c r="R17" s="43">
        <v>624</v>
      </c>
      <c r="S17" s="43">
        <v>1115</v>
      </c>
      <c r="T17" s="43">
        <v>1180</v>
      </c>
      <c r="U17" s="43">
        <v>1096</v>
      </c>
      <c r="V17" s="43">
        <v>1512</v>
      </c>
      <c r="W17" s="43">
        <v>1384</v>
      </c>
      <c r="X17" s="43">
        <v>1224</v>
      </c>
      <c r="Y17" s="43">
        <v>1303</v>
      </c>
      <c r="Z17" s="43">
        <v>1135</v>
      </c>
      <c r="AA17" s="102">
        <v>1482</v>
      </c>
      <c r="AB17" s="103">
        <v>2332</v>
      </c>
      <c r="AC17" s="103">
        <v>2692</v>
      </c>
      <c r="AD17" s="104">
        <v>942</v>
      </c>
      <c r="AE17" s="168"/>
    </row>
    <row r="18" spans="1:43" s="45" customFormat="1" ht="8.1" customHeight="1" thickTop="1" thickBot="1">
      <c r="A18" s="167"/>
      <c r="B18" s="167"/>
      <c r="C18" s="167"/>
      <c r="D18" s="167"/>
      <c r="E18" s="167"/>
      <c r="F18" s="167"/>
      <c r="G18" s="167"/>
      <c r="H18" s="167"/>
      <c r="I18" s="167"/>
      <c r="J18" s="167"/>
      <c r="K18" s="167"/>
      <c r="L18" s="167"/>
      <c r="M18" s="167"/>
      <c r="N18" s="167"/>
      <c r="O18" s="167"/>
      <c r="P18" s="167"/>
      <c r="Q18" s="167"/>
      <c r="R18" s="167"/>
      <c r="S18" s="167"/>
      <c r="T18" s="167"/>
      <c r="U18" s="167"/>
      <c r="V18" s="167"/>
      <c r="W18" s="167"/>
      <c r="X18" s="167"/>
      <c r="Y18" s="167"/>
      <c r="Z18" s="167"/>
      <c r="AA18" s="167"/>
      <c r="AB18" s="167"/>
      <c r="AC18" s="167"/>
      <c r="AD18" s="167"/>
      <c r="AE18" s="167"/>
      <c r="AF18" s="44"/>
      <c r="AG18" s="44"/>
      <c r="AH18" s="44"/>
      <c r="AI18" s="44"/>
      <c r="AJ18" s="44"/>
      <c r="AK18" s="44"/>
      <c r="AL18" s="44"/>
      <c r="AM18" s="44"/>
      <c r="AN18" s="44"/>
      <c r="AO18" s="44"/>
      <c r="AP18" s="44"/>
      <c r="AQ18" s="44"/>
    </row>
    <row r="19" spans="1:43" s="3" customFormat="1" ht="50.1" customHeight="1" thickTop="1" thickBot="1">
      <c r="A19" s="167">
        <f>'PANEL DE CONTROL DISTRITAL'!A18</f>
        <v>4</v>
      </c>
      <c r="B19" s="169" t="str">
        <f>'PANEL DE CONTROL DISTRITAL'!B18</f>
        <v>CONCILIACIÓN</v>
      </c>
      <c r="C19" s="166" t="str">
        <f>'PANEL DE CONTROL DISTRITAL'!C18</f>
        <v>Responsable de Módulo</v>
      </c>
      <c r="D19" s="170" t="str">
        <f>'PANEL DE CONTROL DISTRITAL'!D18</f>
        <v xml:space="preserve">Credenciales disponibles para entrega = </v>
      </c>
      <c r="E19" s="166" t="str">
        <f>'PANEL DE CONTROL DISTRITAL'!E18</f>
        <v>((Credenciales recibidas - Credenciales inconsistentes) / Credenciales recibidas) x 100</v>
      </c>
      <c r="F19" s="171" t="str">
        <f>'PANEL DE CONTROL DISTRITAL'!F18</f>
        <v>Semanal (remesa)</v>
      </c>
      <c r="G19" s="172">
        <f>'PANEL DE CONTROL DISTRITAL'!G18</f>
        <v>0.9</v>
      </c>
      <c r="H19" s="25" t="str">
        <f>'PANEL DE CONTROL DISTRITAL'!H18</f>
        <v xml:space="preserve">Credenciales Recibidas - Credenciales inconsistentes </v>
      </c>
      <c r="I19" s="64">
        <v>225</v>
      </c>
      <c r="J19" s="65">
        <v>981</v>
      </c>
      <c r="K19" s="65">
        <v>944</v>
      </c>
      <c r="L19" s="65">
        <v>829</v>
      </c>
      <c r="M19" s="23">
        <v>1012</v>
      </c>
      <c r="N19" s="23">
        <v>941</v>
      </c>
      <c r="O19" s="23">
        <v>968</v>
      </c>
      <c r="P19" s="23">
        <v>1099</v>
      </c>
      <c r="Q19" s="23">
        <v>1050</v>
      </c>
      <c r="R19" s="23">
        <v>693</v>
      </c>
      <c r="S19" s="23">
        <v>926</v>
      </c>
      <c r="T19" s="23">
        <v>1095</v>
      </c>
      <c r="U19" s="23">
        <v>1041</v>
      </c>
      <c r="V19" s="23">
        <v>1459</v>
      </c>
      <c r="W19" s="23">
        <v>1651</v>
      </c>
      <c r="X19" s="23">
        <v>1031</v>
      </c>
      <c r="Y19" s="23">
        <v>1114</v>
      </c>
      <c r="Z19" s="23">
        <v>661</v>
      </c>
      <c r="AA19" s="64">
        <v>876</v>
      </c>
      <c r="AB19" s="105">
        <v>2302</v>
      </c>
      <c r="AC19" s="105">
        <v>1944</v>
      </c>
      <c r="AD19" s="65">
        <v>240</v>
      </c>
      <c r="AE19" s="168">
        <f>IFERROR(SUM(I19:AD19)/SUM(I20:AD20),0)</f>
        <v>1</v>
      </c>
    </row>
    <row r="20" spans="1:43" s="3" customFormat="1" ht="50.1" customHeight="1" thickTop="1" thickBot="1">
      <c r="A20" s="167"/>
      <c r="B20" s="169"/>
      <c r="C20" s="166"/>
      <c r="D20" s="170"/>
      <c r="E20" s="166"/>
      <c r="F20" s="171"/>
      <c r="G20" s="172"/>
      <c r="H20" s="25" t="str">
        <f>'PANEL DE CONTROL DISTRITAL'!H19</f>
        <v>Credenciales recibidas</v>
      </c>
      <c r="I20" s="66">
        <v>225</v>
      </c>
      <c r="J20" s="67">
        <v>981</v>
      </c>
      <c r="K20" s="67">
        <v>944</v>
      </c>
      <c r="L20" s="67">
        <v>829</v>
      </c>
      <c r="M20" s="43">
        <v>1012</v>
      </c>
      <c r="N20" s="43">
        <v>941</v>
      </c>
      <c r="O20" s="43">
        <v>968</v>
      </c>
      <c r="P20" s="43">
        <v>1099</v>
      </c>
      <c r="Q20" s="43">
        <v>1050</v>
      </c>
      <c r="R20" s="43">
        <v>693</v>
      </c>
      <c r="S20" s="43">
        <v>926</v>
      </c>
      <c r="T20" s="43">
        <v>1095</v>
      </c>
      <c r="U20" s="43">
        <v>1041</v>
      </c>
      <c r="V20" s="43">
        <v>1459</v>
      </c>
      <c r="W20" s="43">
        <v>1651</v>
      </c>
      <c r="X20" s="43">
        <v>1031</v>
      </c>
      <c r="Y20" s="43">
        <v>1114</v>
      </c>
      <c r="Z20" s="43">
        <v>661</v>
      </c>
      <c r="AA20" s="66">
        <v>876</v>
      </c>
      <c r="AB20" s="106">
        <v>2302</v>
      </c>
      <c r="AC20" s="106">
        <v>1944</v>
      </c>
      <c r="AD20" s="67">
        <v>240</v>
      </c>
      <c r="AE20" s="168"/>
    </row>
    <row r="21" spans="1:43" s="45" customFormat="1" ht="7.5" customHeight="1" thickTop="1" thickBot="1">
      <c r="A21" s="46"/>
      <c r="B21" s="47"/>
      <c r="C21" s="48"/>
      <c r="D21" s="49"/>
      <c r="E21" s="48"/>
      <c r="F21" s="50"/>
      <c r="G21" s="51"/>
      <c r="H21" s="52"/>
      <c r="I21" s="53"/>
      <c r="J21" s="53"/>
      <c r="K21" s="53"/>
      <c r="L21" s="53"/>
      <c r="M21" s="53"/>
      <c r="N21" s="53"/>
      <c r="O21" s="53"/>
      <c r="P21" s="53"/>
      <c r="Q21" s="53"/>
      <c r="R21" s="53"/>
      <c r="S21" s="53"/>
      <c r="T21" s="53"/>
      <c r="U21" s="53"/>
      <c r="V21" s="53"/>
      <c r="W21" s="53"/>
      <c r="X21" s="53"/>
      <c r="Y21" s="53"/>
      <c r="Z21" s="53"/>
      <c r="AA21" s="53"/>
      <c r="AB21" s="53"/>
      <c r="AC21" s="53"/>
      <c r="AD21" s="53"/>
      <c r="AE21" s="54"/>
      <c r="AF21" s="44"/>
      <c r="AG21" s="44"/>
      <c r="AH21" s="44"/>
      <c r="AI21" s="44"/>
      <c r="AJ21" s="44"/>
      <c r="AK21" s="44"/>
      <c r="AL21" s="44"/>
      <c r="AM21" s="44"/>
      <c r="AN21" s="44"/>
      <c r="AO21" s="44"/>
      <c r="AP21" s="44"/>
      <c r="AQ21" s="44"/>
    </row>
    <row r="22" spans="1:43" s="3" customFormat="1" ht="50.1" customHeight="1" thickTop="1" thickBot="1">
      <c r="A22" s="167">
        <f>'PANEL DE CONTROL DISTRITAL'!A21</f>
        <v>5</v>
      </c>
      <c r="B22" s="169" t="str">
        <f>'PANEL DE CONTROL DISTRITAL'!B21</f>
        <v>CONCILIACIÓN</v>
      </c>
      <c r="C22" s="166" t="str">
        <f>'PANEL DE CONTROL DISTRITAL'!C21</f>
        <v>Responsable de Módulo</v>
      </c>
      <c r="D22" s="170" t="str">
        <f>'PANEL DE CONTROL DISTRITAL'!D21</f>
        <v xml:space="preserve">Credenciales disponibles para entrega = </v>
      </c>
      <c r="E22" s="166" t="str">
        <f>'PANEL DE CONTROL DISTRITAL'!E21</f>
        <v>(Credenciales en resguardo / Credenciales totales en SIIRFE disponibles para entrega) x 100</v>
      </c>
      <c r="F22" s="171" t="str">
        <f>'PANEL DE CONTROL DISTRITAL'!F21</f>
        <v>Semanal (remesa)</v>
      </c>
      <c r="G22" s="172">
        <f>'PANEL DE CONTROL DISTRITAL'!G21</f>
        <v>1</v>
      </c>
      <c r="H22" s="25" t="str">
        <f>'PANEL DE CONTROL DISTRITAL'!H21</f>
        <v>Credenciales en resguardo</v>
      </c>
      <c r="I22" s="64">
        <v>2.5009999999999999</v>
      </c>
      <c r="J22" s="65">
        <v>2.3260000000000001</v>
      </c>
      <c r="K22" s="65">
        <v>2310</v>
      </c>
      <c r="L22" s="65">
        <v>2.024</v>
      </c>
      <c r="M22" s="23">
        <v>2104</v>
      </c>
      <c r="N22" s="23">
        <v>2027</v>
      </c>
      <c r="O22" s="23">
        <v>2018</v>
      </c>
      <c r="P22" s="23">
        <v>2159</v>
      </c>
      <c r="Q22" s="23">
        <v>2100</v>
      </c>
      <c r="R22" s="23">
        <v>1949</v>
      </c>
      <c r="S22" s="23">
        <v>1820</v>
      </c>
      <c r="T22" s="23">
        <v>2013</v>
      </c>
      <c r="U22" s="23">
        <v>2029</v>
      </c>
      <c r="V22" s="23">
        <v>2440</v>
      </c>
      <c r="W22" s="23">
        <v>2736</v>
      </c>
      <c r="X22" s="23">
        <v>2453</v>
      </c>
      <c r="Y22" s="23">
        <v>2181</v>
      </c>
      <c r="Z22" s="23">
        <v>1597</v>
      </c>
      <c r="AA22" s="75">
        <v>1473</v>
      </c>
      <c r="AB22" s="105">
        <v>2285</v>
      </c>
      <c r="AC22" s="105">
        <v>2460</v>
      </c>
      <c r="AD22" s="105">
        <v>2674</v>
      </c>
      <c r="AE22" s="168">
        <f>IFERROR(SUM(I22:AD22)/SUM(I23:AD23),0)</f>
        <v>1</v>
      </c>
    </row>
    <row r="23" spans="1:43" s="3" customFormat="1" ht="50.1" customHeight="1" thickTop="1" thickBot="1">
      <c r="A23" s="167"/>
      <c r="B23" s="169"/>
      <c r="C23" s="166"/>
      <c r="D23" s="170"/>
      <c r="E23" s="166"/>
      <c r="F23" s="171"/>
      <c r="G23" s="172"/>
      <c r="H23" s="25" t="str">
        <f>'PANEL DE CONTROL DISTRITAL'!H22</f>
        <v>Credenciales totales en SIIRFE disponibles para entrega</v>
      </c>
      <c r="I23" s="66">
        <v>2.5009999999999999</v>
      </c>
      <c r="J23" s="67">
        <v>2.3260000000000001</v>
      </c>
      <c r="K23" s="67">
        <v>2310</v>
      </c>
      <c r="L23" s="67">
        <v>2.024</v>
      </c>
      <c r="M23" s="43">
        <v>2104</v>
      </c>
      <c r="N23" s="43">
        <v>2027</v>
      </c>
      <c r="O23" s="43">
        <v>2018</v>
      </c>
      <c r="P23" s="43">
        <v>2159</v>
      </c>
      <c r="Q23" s="43">
        <v>2100</v>
      </c>
      <c r="R23" s="43">
        <v>1949</v>
      </c>
      <c r="S23" s="43">
        <v>1820</v>
      </c>
      <c r="T23" s="43">
        <v>2013</v>
      </c>
      <c r="U23" s="43">
        <v>2029</v>
      </c>
      <c r="V23" s="43">
        <v>2440</v>
      </c>
      <c r="W23" s="43">
        <v>2736</v>
      </c>
      <c r="X23" s="43">
        <v>2453</v>
      </c>
      <c r="Y23" s="43">
        <v>2181</v>
      </c>
      <c r="Z23" s="43">
        <v>1597</v>
      </c>
      <c r="AA23" s="76">
        <v>1473</v>
      </c>
      <c r="AB23" s="106">
        <v>2285</v>
      </c>
      <c r="AC23" s="106">
        <v>2460</v>
      </c>
      <c r="AD23" s="106">
        <v>2674</v>
      </c>
      <c r="AE23" s="168"/>
    </row>
    <row r="24" spans="1:43" s="4" customFormat="1" ht="7.5" customHeight="1" thickTop="1" thickBot="1">
      <c r="A24" s="167"/>
      <c r="B24" s="167"/>
      <c r="C24" s="167"/>
      <c r="D24" s="167"/>
      <c r="E24" s="167"/>
      <c r="F24" s="167"/>
      <c r="G24" s="167"/>
      <c r="H24" s="167"/>
      <c r="I24" s="167"/>
      <c r="J24" s="167"/>
      <c r="K24" s="167"/>
      <c r="L24" s="167"/>
      <c r="M24" s="167"/>
      <c r="N24" s="167"/>
      <c r="O24" s="167"/>
      <c r="P24" s="167"/>
      <c r="Q24" s="167"/>
      <c r="R24" s="167"/>
      <c r="S24" s="167"/>
      <c r="T24" s="167"/>
      <c r="U24" s="167"/>
      <c r="V24" s="167"/>
      <c r="W24" s="167"/>
      <c r="X24" s="167"/>
      <c r="Y24" s="167"/>
      <c r="Z24" s="167"/>
      <c r="AA24" s="167"/>
      <c r="AB24" s="167"/>
      <c r="AC24" s="167"/>
      <c r="AD24" s="167"/>
      <c r="AE24" s="167"/>
    </row>
    <row r="25" spans="1:43" ht="50.1" customHeight="1" thickTop="1" thickBot="1">
      <c r="A25" s="167">
        <f>'PANEL DE CONTROL DISTRITAL'!A24</f>
        <v>6</v>
      </c>
      <c r="B25" s="169" t="str">
        <f>'PANEL DE CONTROL DISTRITAL'!B24</f>
        <v>ENTREGA</v>
      </c>
      <c r="C25" s="166" t="str">
        <f>'PANEL DE CONTROL DISTRITAL'!C24</f>
        <v>Operador de Equipo Tecnológico</v>
      </c>
      <c r="D25" s="170" t="str">
        <f>'PANEL DE CONTROL DISTRITAL'!D24</f>
        <v xml:space="preserve">Efectividad de entrega de CPV en MAC = </v>
      </c>
      <c r="E25" s="166" t="str">
        <f>'PANEL DE CONTROL DISTRITAL'!E24</f>
        <v>(Total de credenciales entregadas / Total de credenciales solicitadas) x 100</v>
      </c>
      <c r="F25" s="171" t="str">
        <f>'PANEL DE CONTROL DISTRITAL'!F24</f>
        <v>Semanal (remesa)</v>
      </c>
      <c r="G25" s="172">
        <f>'PANEL DE CONTROL DISTRITAL'!G24</f>
        <v>0.9</v>
      </c>
      <c r="H25" s="25" t="str">
        <f>'PANEL DE CONTROL DISTRITAL'!H24</f>
        <v xml:space="preserve">Total de credenciales entregadas </v>
      </c>
      <c r="I25" s="64">
        <v>243</v>
      </c>
      <c r="J25" s="65">
        <v>1.147</v>
      </c>
      <c r="K25" s="65">
        <v>924</v>
      </c>
      <c r="L25" s="65">
        <v>1.115</v>
      </c>
      <c r="M25" s="23">
        <v>932</v>
      </c>
      <c r="N25" s="23">
        <v>1003</v>
      </c>
      <c r="O25" s="23">
        <v>977</v>
      </c>
      <c r="P25" s="23">
        <v>958</v>
      </c>
      <c r="Q25" s="23">
        <v>1109</v>
      </c>
      <c r="R25" s="23">
        <v>844</v>
      </c>
      <c r="S25" s="23">
        <v>1043</v>
      </c>
      <c r="T25" s="23">
        <v>902</v>
      </c>
      <c r="U25" s="23">
        <v>1025</v>
      </c>
      <c r="V25" s="23">
        <v>1048</v>
      </c>
      <c r="W25" s="23">
        <v>1355</v>
      </c>
      <c r="X25" s="23">
        <v>1314</v>
      </c>
      <c r="Y25" s="23">
        <v>1371</v>
      </c>
      <c r="Z25" s="23">
        <v>1245</v>
      </c>
      <c r="AA25" s="105">
        <v>1000</v>
      </c>
      <c r="AB25" s="105">
        <v>1490</v>
      </c>
      <c r="AC25" s="105">
        <v>1752</v>
      </c>
      <c r="AD25" s="65">
        <v>26</v>
      </c>
      <c r="AE25" s="168">
        <f>IFERROR(SUM(I25:AD25)/SUM(I26:AD26),0)</f>
        <v>0.9876558757403241</v>
      </c>
    </row>
    <row r="26" spans="1:43" ht="50.1" customHeight="1" thickTop="1" thickBot="1">
      <c r="A26" s="167"/>
      <c r="B26" s="169"/>
      <c r="C26" s="166"/>
      <c r="D26" s="170"/>
      <c r="E26" s="166"/>
      <c r="F26" s="171"/>
      <c r="G26" s="172"/>
      <c r="H26" s="25" t="str">
        <f>'PANEL DE CONTROL DISTRITAL'!H25</f>
        <v xml:space="preserve"> Total de credenciales solicitadas</v>
      </c>
      <c r="I26" s="66">
        <v>243</v>
      </c>
      <c r="J26" s="67">
        <v>1.147</v>
      </c>
      <c r="K26" s="67">
        <v>930</v>
      </c>
      <c r="L26" s="67">
        <v>1.123</v>
      </c>
      <c r="M26" s="43">
        <v>939</v>
      </c>
      <c r="N26" s="43">
        <v>1007</v>
      </c>
      <c r="O26" s="43">
        <v>983</v>
      </c>
      <c r="P26" s="43">
        <v>963</v>
      </c>
      <c r="Q26" s="43">
        <v>1112</v>
      </c>
      <c r="R26" s="43">
        <v>844</v>
      </c>
      <c r="S26" s="43">
        <v>1049</v>
      </c>
      <c r="T26" s="43">
        <v>905</v>
      </c>
      <c r="U26" s="43">
        <v>1027</v>
      </c>
      <c r="V26" s="43">
        <v>1051</v>
      </c>
      <c r="W26" s="43">
        <v>1355</v>
      </c>
      <c r="X26" s="43">
        <v>1325</v>
      </c>
      <c r="Y26" s="43">
        <v>1373</v>
      </c>
      <c r="Z26" s="43">
        <v>1251</v>
      </c>
      <c r="AA26" s="76">
        <v>1125</v>
      </c>
      <c r="AB26" s="106">
        <v>1556</v>
      </c>
      <c r="AC26" s="106">
        <v>1754</v>
      </c>
      <c r="AD26" s="67">
        <v>26</v>
      </c>
      <c r="AE26" s="168"/>
    </row>
    <row r="27" spans="1:43" ht="15.75" customHeight="1" thickTop="1">
      <c r="B27" s="1" t="s">
        <v>116</v>
      </c>
      <c r="H27" s="55"/>
      <c r="I27" s="56"/>
      <c r="J27" s="56"/>
      <c r="K27" s="56"/>
      <c r="L27" s="56"/>
      <c r="M27" s="56"/>
      <c r="N27" s="56"/>
      <c r="O27" s="56"/>
      <c r="P27" s="56"/>
      <c r="Q27" s="56"/>
      <c r="R27" s="56"/>
      <c r="S27" s="56"/>
      <c r="T27" s="56"/>
      <c r="U27" s="56"/>
      <c r="V27" s="56"/>
      <c r="W27" s="56"/>
      <c r="X27" s="56"/>
      <c r="Y27" s="56"/>
      <c r="Z27" s="56"/>
      <c r="AA27" s="56"/>
      <c r="AB27" s="56"/>
      <c r="AC27" s="56"/>
      <c r="AD27" s="56"/>
      <c r="AE27" s="12"/>
    </row>
    <row r="28" spans="1:43" ht="15.75" customHeight="1">
      <c r="H28" s="57"/>
    </row>
    <row r="29" spans="1:43" ht="15.75" customHeight="1">
      <c r="H29" s="57"/>
      <c r="I29" s="179" t="s">
        <v>117</v>
      </c>
      <c r="J29" s="179"/>
      <c r="K29" s="179"/>
      <c r="L29" s="179"/>
    </row>
    <row r="30" spans="1:43" ht="15.75" customHeight="1">
      <c r="H30" s="57"/>
      <c r="I30" s="26"/>
      <c r="J30" s="27" t="s">
        <v>118</v>
      </c>
      <c r="K30" s="27"/>
      <c r="L30" s="27"/>
    </row>
    <row r="31" spans="1:43" ht="39" customHeight="1">
      <c r="H31" s="57"/>
      <c r="I31" s="28"/>
      <c r="J31" s="27" t="s">
        <v>119</v>
      </c>
      <c r="K31" s="27"/>
      <c r="L31" s="27"/>
    </row>
    <row r="32" spans="1:43" ht="30" customHeight="1">
      <c r="H32" s="57"/>
      <c r="I32" s="29"/>
      <c r="J32" s="27" t="s">
        <v>120</v>
      </c>
      <c r="K32" s="27"/>
      <c r="L32" s="27"/>
    </row>
    <row r="33" spans="2:13" ht="30" customHeight="1">
      <c r="H33" s="57"/>
      <c r="I33" s="27"/>
      <c r="J33" s="27"/>
      <c r="K33" s="27"/>
      <c r="L33" s="27"/>
    </row>
    <row r="34" spans="2:13" ht="30" customHeight="1">
      <c r="B34" s="180" t="s">
        <v>121</v>
      </c>
      <c r="C34" s="180"/>
      <c r="D34" s="180"/>
      <c r="E34" s="180"/>
      <c r="F34" s="180"/>
      <c r="G34" s="180"/>
      <c r="H34" s="180"/>
      <c r="I34" s="180"/>
      <c r="J34" s="180"/>
      <c r="K34" s="180"/>
      <c r="L34" s="180"/>
      <c r="M34" s="181"/>
    </row>
    <row r="35" spans="2:13" ht="30" customHeight="1">
      <c r="B35" s="182" t="s">
        <v>122</v>
      </c>
      <c r="C35" s="182"/>
      <c r="D35" s="182"/>
      <c r="E35" s="182"/>
      <c r="F35" s="182"/>
      <c r="G35" s="183"/>
      <c r="H35" s="184" t="s">
        <v>123</v>
      </c>
      <c r="I35" s="182"/>
      <c r="J35" s="182"/>
      <c r="K35" s="182"/>
      <c r="L35" s="182"/>
      <c r="M35" s="183"/>
    </row>
    <row r="36" spans="2:13" ht="30" customHeight="1">
      <c r="B36" s="173"/>
      <c r="C36" s="174"/>
      <c r="D36" s="174"/>
      <c r="E36" s="174"/>
      <c r="F36" s="174"/>
      <c r="G36" s="175"/>
      <c r="H36" s="173"/>
      <c r="I36" s="174"/>
      <c r="J36" s="174"/>
      <c r="K36" s="174"/>
      <c r="L36" s="174"/>
      <c r="M36" s="175"/>
    </row>
    <row r="37" spans="2:13" ht="30" customHeight="1">
      <c r="B37" s="176"/>
      <c r="C37" s="177"/>
      <c r="D37" s="177"/>
      <c r="E37" s="177"/>
      <c r="F37" s="177"/>
      <c r="G37" s="178"/>
      <c r="H37" s="176"/>
      <c r="I37" s="177"/>
      <c r="J37" s="177"/>
      <c r="K37" s="177"/>
      <c r="L37" s="177"/>
      <c r="M37" s="178"/>
    </row>
  </sheetData>
  <mergeCells count="71">
    <mergeCell ref="AE25:AE26"/>
    <mergeCell ref="I29:L29"/>
    <mergeCell ref="B34:M34"/>
    <mergeCell ref="B35:G35"/>
    <mergeCell ref="H35:M35"/>
    <mergeCell ref="B36:G37"/>
    <mergeCell ref="H36:M37"/>
    <mergeCell ref="G22:G23"/>
    <mergeCell ref="AE22:AE23"/>
    <mergeCell ref="A24:AE24"/>
    <mergeCell ref="A25:A26"/>
    <mergeCell ref="B25:B26"/>
    <mergeCell ref="C25:C26"/>
    <mergeCell ref="D25:D26"/>
    <mergeCell ref="E25:E26"/>
    <mergeCell ref="F25:F26"/>
    <mergeCell ref="G25:G26"/>
    <mergeCell ref="A22:A23"/>
    <mergeCell ref="B22:B23"/>
    <mergeCell ref="C22:C23"/>
    <mergeCell ref="D22:D23"/>
    <mergeCell ref="E22:E23"/>
    <mergeCell ref="F22:F23"/>
    <mergeCell ref="A18:AE18"/>
    <mergeCell ref="A19:A20"/>
    <mergeCell ref="B19:B20"/>
    <mergeCell ref="C19:C20"/>
    <mergeCell ref="D19:D20"/>
    <mergeCell ref="E19:E20"/>
    <mergeCell ref="F19:F20"/>
    <mergeCell ref="G19:G20"/>
    <mergeCell ref="AE19:AE20"/>
    <mergeCell ref="A15:AE15"/>
    <mergeCell ref="A16:A17"/>
    <mergeCell ref="B16:B17"/>
    <mergeCell ref="C16:C17"/>
    <mergeCell ref="D16:D17"/>
    <mergeCell ref="E16:E17"/>
    <mergeCell ref="F16:F17"/>
    <mergeCell ref="G16:G17"/>
    <mergeCell ref="AE16:AE17"/>
    <mergeCell ref="A10:A11"/>
    <mergeCell ref="B10:B11"/>
    <mergeCell ref="C10:C11"/>
    <mergeCell ref="D10:D11"/>
    <mergeCell ref="E10:E11"/>
    <mergeCell ref="A12:AE12"/>
    <mergeCell ref="A13:A14"/>
    <mergeCell ref="B13:B14"/>
    <mergeCell ref="C13:C14"/>
    <mergeCell ref="D13:D14"/>
    <mergeCell ref="E13:E14"/>
    <mergeCell ref="F13:F14"/>
    <mergeCell ref="G13:G14"/>
    <mergeCell ref="AE13:AE14"/>
    <mergeCell ref="AE10:AE11"/>
    <mergeCell ref="F10:F11"/>
    <mergeCell ref="AE6:AE9"/>
    <mergeCell ref="B7:D7"/>
    <mergeCell ref="A1:AE1"/>
    <mergeCell ref="F2:G2"/>
    <mergeCell ref="X2:AE2"/>
    <mergeCell ref="A4:AE4"/>
    <mergeCell ref="A5:AE5"/>
    <mergeCell ref="E7:H7"/>
    <mergeCell ref="I7:X7"/>
    <mergeCell ref="B8:X8"/>
    <mergeCell ref="A6:A9"/>
    <mergeCell ref="B6:H6"/>
    <mergeCell ref="I6:X6"/>
    <mergeCell ref="G10:G11"/>
  </mergeCells>
  <conditionalFormatting sqref="I21:AD21">
    <cfRule type="colorScale" priority="681">
      <colorScale>
        <cfvo type="min"/>
        <cfvo type="percentile" val="50"/>
        <cfvo type="max"/>
        <color rgb="FFE98BD7"/>
        <color rgb="FFD5007F"/>
        <color rgb="FF950054"/>
      </colorScale>
    </cfRule>
  </conditionalFormatting>
  <conditionalFormatting sqref="AE10">
    <cfRule type="cellIs" dxfId="493" priority="15" operator="greaterThan">
      <formula>95%</formula>
    </cfRule>
    <cfRule type="cellIs" dxfId="492" priority="16" operator="greaterThanOrEqual">
      <formula>90%</formula>
    </cfRule>
    <cfRule type="cellIs" dxfId="491" priority="17" operator="lessThan">
      <formula>89.99%</formula>
    </cfRule>
  </conditionalFormatting>
  <conditionalFormatting sqref="AE13">
    <cfRule type="cellIs" dxfId="490" priority="12" operator="greaterThan">
      <formula>95%</formula>
    </cfRule>
    <cfRule type="cellIs" dxfId="489" priority="13" operator="greaterThanOrEqual">
      <formula>90%</formula>
    </cfRule>
    <cfRule type="cellIs" dxfId="488" priority="14" operator="lessThan">
      <formula>89.99%</formula>
    </cfRule>
  </conditionalFormatting>
  <conditionalFormatting sqref="AE16">
    <cfRule type="cellIs" dxfId="487" priority="9" operator="greaterThan">
      <formula>95%</formula>
    </cfRule>
    <cfRule type="cellIs" dxfId="486" priority="10" operator="greaterThanOrEqual">
      <formula>90%</formula>
    </cfRule>
    <cfRule type="cellIs" dxfId="485" priority="11" operator="lessThan">
      <formula>89.99%</formula>
    </cfRule>
  </conditionalFormatting>
  <conditionalFormatting sqref="AE19">
    <cfRule type="cellIs" dxfId="484" priority="6" operator="greaterThan">
      <formula>95%</formula>
    </cfRule>
    <cfRule type="cellIs" dxfId="483" priority="7" operator="greaterThanOrEqual">
      <formula>90%</formula>
    </cfRule>
    <cfRule type="cellIs" dxfId="482" priority="8" operator="lessThan">
      <formula>89.99%</formula>
    </cfRule>
  </conditionalFormatting>
  <conditionalFormatting sqref="AE22">
    <cfRule type="cellIs" dxfId="481" priority="4" operator="greaterThanOrEqual">
      <formula>100%</formula>
    </cfRule>
    <cfRule type="cellIs" dxfId="480" priority="5" operator="lessThan">
      <formula>99.99%</formula>
    </cfRule>
  </conditionalFormatting>
  <conditionalFormatting sqref="AE25">
    <cfRule type="cellIs" dxfId="479" priority="1" operator="greaterThan">
      <formula>95%</formula>
    </cfRule>
    <cfRule type="cellIs" dxfId="478" priority="2" operator="greaterThanOrEqual">
      <formula>90%</formula>
    </cfRule>
    <cfRule type="cellIs" dxfId="477" priority="3" operator="lessThan">
      <formula>89.99%</formula>
    </cfRule>
  </conditionalFormatting>
  <dataValidations disablePrompts="1" count="1">
    <dataValidation showDropDown="1" showInputMessage="1" showErrorMessage="1" sqref="C21 G19:G23 G10:G11 G16:G17 G13:G14 G25:G26" xr:uid="{456292EA-8939-42B0-BE89-EFF42A8C2D84}"/>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0B67E2-6B72-4915-84DF-DF103E2789EF}">
  <sheetPr>
    <tabColor rgb="FF00B050"/>
  </sheetPr>
  <dimension ref="A1:AQ37"/>
  <sheetViews>
    <sheetView showGridLines="0" topLeftCell="S21" zoomScale="68" zoomScaleNormal="68" workbookViewId="0">
      <selection activeCell="AE25" sqref="AE25:AE26"/>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0" width="10.7109375" style="1" customWidth="1"/>
    <col min="31" max="31" width="22.7109375" style="1" customWidth="1"/>
    <col min="32" max="16384" width="11.42578125" style="1"/>
  </cols>
  <sheetData>
    <row r="1" spans="1:43" ht="40.5" customHeight="1">
      <c r="A1" s="148" t="str">
        <f>'PANEL DE CONTROL DISTRITAL'!A1:Q1</f>
        <v>INSTITUTO NACIONAL ELECTORAL
SISTEMA DE GESTIÓN DE LA CALIDAD
ESTADO DE MÉXICO</v>
      </c>
      <c r="B1" s="148"/>
      <c r="C1" s="148"/>
      <c r="D1" s="148"/>
      <c r="E1" s="148"/>
      <c r="F1" s="148"/>
      <c r="G1" s="148"/>
      <c r="H1" s="148"/>
      <c r="I1" s="148"/>
      <c r="J1" s="148"/>
      <c r="K1" s="148"/>
      <c r="L1" s="148"/>
      <c r="M1" s="148"/>
      <c r="N1" s="148"/>
      <c r="O1" s="148"/>
      <c r="P1" s="148"/>
      <c r="Q1" s="148"/>
      <c r="R1" s="148"/>
      <c r="S1" s="148"/>
      <c r="T1" s="148"/>
      <c r="U1" s="148"/>
      <c r="V1" s="148"/>
      <c r="W1" s="148"/>
      <c r="X1" s="148"/>
      <c r="Y1" s="148"/>
      <c r="Z1" s="148"/>
      <c r="AA1" s="148"/>
      <c r="AB1" s="148"/>
      <c r="AC1" s="148"/>
      <c r="AD1" s="148"/>
      <c r="AE1" s="148"/>
    </row>
    <row r="2" spans="1:43" ht="33.75" customHeight="1">
      <c r="A2" s="11"/>
      <c r="B2" s="11"/>
      <c r="C2" s="11"/>
      <c r="D2" s="9" t="s">
        <v>89</v>
      </c>
      <c r="E2" s="9">
        <v>26</v>
      </c>
      <c r="F2" s="149" t="s">
        <v>90</v>
      </c>
      <c r="G2" s="149"/>
      <c r="H2" s="20">
        <v>152651</v>
      </c>
      <c r="I2" s="19"/>
      <c r="J2" s="19"/>
      <c r="K2" s="11"/>
      <c r="L2" s="11"/>
      <c r="M2" s="11"/>
      <c r="N2" s="11"/>
      <c r="O2" s="11"/>
      <c r="P2" s="11"/>
      <c r="Q2" s="11"/>
      <c r="R2" s="11"/>
      <c r="S2" s="11"/>
      <c r="T2" s="11"/>
      <c r="U2" s="11"/>
      <c r="V2" s="11"/>
      <c r="W2" s="11"/>
      <c r="X2" s="150" t="str">
        <f>'PANEL DE CONTROL DISTRITAL'!M2</f>
        <v>Fecha de corte: 22/01/2024</v>
      </c>
      <c r="Y2" s="150"/>
      <c r="Z2" s="150"/>
      <c r="AA2" s="150"/>
      <c r="AB2" s="150"/>
      <c r="AC2" s="150"/>
      <c r="AD2" s="150"/>
      <c r="AE2" s="150"/>
      <c r="AF2" s="15"/>
    </row>
    <row r="3" spans="1:43" ht="11.25" customHeight="1">
      <c r="A3" s="11"/>
      <c r="B3" s="6"/>
      <c r="C3" s="6"/>
      <c r="D3" s="6"/>
      <c r="E3" s="6"/>
      <c r="F3" s="6"/>
      <c r="G3" s="6"/>
      <c r="H3" s="6"/>
      <c r="I3" s="6"/>
      <c r="J3" s="6"/>
      <c r="K3" s="6"/>
      <c r="L3" s="6"/>
      <c r="M3" s="6"/>
      <c r="N3" s="6"/>
      <c r="O3" s="6"/>
      <c r="P3" s="6"/>
      <c r="Q3" s="6"/>
      <c r="R3" s="6"/>
      <c r="S3" s="6"/>
      <c r="T3" s="6"/>
      <c r="U3" s="6"/>
      <c r="V3" s="6"/>
      <c r="W3" s="6"/>
      <c r="X3" s="6"/>
      <c r="Y3" s="6"/>
      <c r="Z3" s="6"/>
      <c r="AA3" s="6"/>
      <c r="AB3" s="6"/>
      <c r="AC3" s="6"/>
      <c r="AD3" s="6"/>
    </row>
    <row r="4" spans="1:43" ht="30" customHeight="1">
      <c r="A4" s="154" t="s">
        <v>91</v>
      </c>
      <c r="B4" s="155"/>
      <c r="C4" s="155"/>
      <c r="D4" s="155"/>
      <c r="E4" s="155"/>
      <c r="F4" s="155"/>
      <c r="G4" s="155"/>
      <c r="H4" s="155"/>
      <c r="I4" s="155"/>
      <c r="J4" s="155"/>
      <c r="K4" s="155"/>
      <c r="L4" s="155"/>
      <c r="M4" s="155"/>
      <c r="N4" s="155"/>
      <c r="O4" s="155"/>
      <c r="P4" s="155"/>
      <c r="Q4" s="155"/>
      <c r="R4" s="155"/>
      <c r="S4" s="155"/>
      <c r="T4" s="155"/>
      <c r="U4" s="155"/>
      <c r="V4" s="155"/>
      <c r="W4" s="155"/>
      <c r="X4" s="155"/>
      <c r="Y4" s="155"/>
      <c r="Z4" s="155"/>
      <c r="AA4" s="155"/>
      <c r="AB4" s="155"/>
      <c r="AC4" s="155"/>
      <c r="AD4" s="155"/>
      <c r="AE4" s="156"/>
      <c r="AG4" s="18"/>
    </row>
    <row r="5" spans="1:43" ht="5.25" customHeight="1">
      <c r="A5" s="157"/>
      <c r="B5" s="158"/>
      <c r="C5" s="158"/>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9"/>
    </row>
    <row r="6" spans="1:43" ht="18" customHeight="1">
      <c r="A6" s="151" t="str">
        <f>'PANEL DE CONTROL DISTRITAL'!A6</f>
        <v>Número</v>
      </c>
      <c r="B6" s="152" t="str">
        <f>'PANEL DE CONTROL DISTRITAL'!B6</f>
        <v xml:space="preserve">PROCESOS SUSTANTIVOS E INDICADORES </v>
      </c>
      <c r="C6" s="152"/>
      <c r="D6" s="152"/>
      <c r="E6" s="152"/>
      <c r="F6" s="152"/>
      <c r="G6" s="152"/>
      <c r="H6" s="152"/>
      <c r="I6" s="160" t="s">
        <v>92</v>
      </c>
      <c r="J6" s="161"/>
      <c r="K6" s="161"/>
      <c r="L6" s="161"/>
      <c r="M6" s="161"/>
      <c r="N6" s="161"/>
      <c r="O6" s="161"/>
      <c r="P6" s="161"/>
      <c r="Q6" s="161"/>
      <c r="R6" s="161"/>
      <c r="S6" s="161"/>
      <c r="T6" s="161"/>
      <c r="U6" s="161"/>
      <c r="V6" s="161"/>
      <c r="W6" s="161"/>
      <c r="X6" s="161"/>
      <c r="Y6" s="85"/>
      <c r="Z6" s="85"/>
      <c r="AA6" s="85"/>
      <c r="AB6" s="85"/>
      <c r="AC6" s="85"/>
      <c r="AD6" s="85"/>
      <c r="AE6" s="153" t="s">
        <v>93</v>
      </c>
    </row>
    <row r="7" spans="1:43" ht="17.25" customHeight="1">
      <c r="A7" s="151"/>
      <c r="B7" s="152" t="str">
        <f>'PANEL DE CONTROL DISTRITAL'!B7</f>
        <v>DESCRIPCIÓN</v>
      </c>
      <c r="C7" s="152"/>
      <c r="D7" s="152"/>
      <c r="E7" s="152" t="str">
        <f>'PANEL DE CONTROL DISTRITAL'!E7</f>
        <v>MEDICIÓN</v>
      </c>
      <c r="F7" s="152"/>
      <c r="G7" s="152"/>
      <c r="H7" s="152"/>
      <c r="I7" s="162" t="str">
        <f>'PANEL DE CONTROL DISTRITAL'!A5</f>
        <v>CAMPAÑA ANUAL INTENSA 2023</v>
      </c>
      <c r="J7" s="163"/>
      <c r="K7" s="163"/>
      <c r="L7" s="163"/>
      <c r="M7" s="163"/>
      <c r="N7" s="163"/>
      <c r="O7" s="163"/>
      <c r="P7" s="163"/>
      <c r="Q7" s="163"/>
      <c r="R7" s="163"/>
      <c r="S7" s="163"/>
      <c r="T7" s="163"/>
      <c r="U7" s="163"/>
      <c r="V7" s="163"/>
      <c r="W7" s="163"/>
      <c r="X7" s="163"/>
      <c r="Y7" s="86"/>
      <c r="Z7" s="86"/>
      <c r="AA7" s="86"/>
      <c r="AB7" s="86"/>
      <c r="AC7" s="86"/>
      <c r="AD7" s="86"/>
      <c r="AE7" s="153"/>
    </row>
    <row r="8" spans="1:43" ht="5.25" customHeight="1">
      <c r="A8" s="151"/>
      <c r="B8" s="164"/>
      <c r="C8" s="165"/>
      <c r="D8" s="165"/>
      <c r="E8" s="165"/>
      <c r="F8" s="165"/>
      <c r="G8" s="165"/>
      <c r="H8" s="165"/>
      <c r="I8" s="165"/>
      <c r="J8" s="165"/>
      <c r="K8" s="165"/>
      <c r="L8" s="165"/>
      <c r="M8" s="165"/>
      <c r="N8" s="165"/>
      <c r="O8" s="165"/>
      <c r="P8" s="165"/>
      <c r="Q8" s="165"/>
      <c r="R8" s="165"/>
      <c r="S8" s="165"/>
      <c r="T8" s="165"/>
      <c r="U8" s="165"/>
      <c r="V8" s="165"/>
      <c r="W8" s="165"/>
      <c r="X8" s="165"/>
      <c r="Y8" s="87"/>
      <c r="Z8" s="87"/>
      <c r="AA8" s="87"/>
      <c r="AB8" s="87"/>
      <c r="AC8" s="87"/>
      <c r="AD8" s="87"/>
      <c r="AE8" s="153"/>
    </row>
    <row r="9" spans="1:43" s="2" customFormat="1" ht="29.25" customHeight="1" thickTop="1" thickBot="1">
      <c r="A9" s="151"/>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42" t="str">
        <f>'PANEL DE CONTROL DISTRITAL'!H8</f>
        <v>Nominativo</v>
      </c>
      <c r="I9" s="31" t="str">
        <f>'152551'!I9</f>
        <v>2023-37</v>
      </c>
      <c r="J9" s="31" t="str">
        <f>'152551'!J9</f>
        <v>2023-38</v>
      </c>
      <c r="K9" s="31" t="str">
        <f>'152551'!K9</f>
        <v>2023-39</v>
      </c>
      <c r="L9" s="31" t="str">
        <f>'152551'!L9</f>
        <v>2023-40</v>
      </c>
      <c r="M9" s="31" t="str">
        <f>'152551'!M9</f>
        <v>2023-41</v>
      </c>
      <c r="N9" s="31" t="str">
        <f>'152551'!N9</f>
        <v>2023-42</v>
      </c>
      <c r="O9" s="31" t="str">
        <f>'152551'!O9</f>
        <v>2023-43</v>
      </c>
      <c r="P9" s="31" t="str">
        <f>'152551'!P9</f>
        <v>2023-44</v>
      </c>
      <c r="Q9" s="31" t="str">
        <f>'152551'!Q9</f>
        <v>2023-45</v>
      </c>
      <c r="R9" s="31" t="str">
        <f>'152551'!R9</f>
        <v>2023-46</v>
      </c>
      <c r="S9" s="31" t="str">
        <f>'152551'!S9</f>
        <v>2023-47</v>
      </c>
      <c r="T9" s="31" t="str">
        <f>'152551'!T9</f>
        <v>2023-48</v>
      </c>
      <c r="U9" s="31" t="str">
        <f>'152551'!U9</f>
        <v>2023-49</v>
      </c>
      <c r="V9" s="31" t="str">
        <f>'152551'!V9</f>
        <v>2023-50</v>
      </c>
      <c r="W9" s="31" t="str">
        <f>'152551'!W9</f>
        <v>2023-51</v>
      </c>
      <c r="X9" s="31" t="str">
        <f>'152551'!X9</f>
        <v>2023-52</v>
      </c>
      <c r="Y9" s="31" t="s">
        <v>110</v>
      </c>
      <c r="Z9" s="31" t="s">
        <v>111</v>
      </c>
      <c r="AA9" s="31" t="s">
        <v>112</v>
      </c>
      <c r="AB9" s="31" t="s">
        <v>113</v>
      </c>
      <c r="AC9" s="31" t="s">
        <v>114</v>
      </c>
      <c r="AD9" s="31" t="s">
        <v>115</v>
      </c>
      <c r="AE9" s="153"/>
    </row>
    <row r="10" spans="1:43" s="2" customFormat="1" ht="50.1" customHeight="1" thickTop="1" thickBot="1">
      <c r="A10" s="167">
        <f>'PANEL DE CONTROL DISTRITAL'!A9</f>
        <v>1</v>
      </c>
      <c r="B10" s="169" t="str">
        <f>'PANEL DE CONTROL DISTRITAL'!B9</f>
        <v>ENTREVISTA</v>
      </c>
      <c r="C10" s="166" t="str">
        <f>'PANEL DE CONTROL DISTRITAL'!C9</f>
        <v xml:space="preserve"> Auxiliar de Atención Ciudadana</v>
      </c>
      <c r="D10" s="170" t="str">
        <f>'PANEL DE CONTROL DISTRITAL'!D9</f>
        <v>Efectividad de la entrevista =</v>
      </c>
      <c r="E10" s="166" t="str">
        <f>'PANEL DE CONTROL DISTRITAL'!E9</f>
        <v>(Número de trámites aplicados / (Número de fichas requisitadas - Notificaciones de improcedencia de trámite)) x 100</v>
      </c>
      <c r="F10" s="171" t="str">
        <f>'PANEL DE CONTROL DISTRITAL'!F9</f>
        <v>Semanal (remesa)</v>
      </c>
      <c r="G10" s="172">
        <f>'PANEL DE CONTROL DISTRITAL'!G9</f>
        <v>0.9</v>
      </c>
      <c r="H10" s="25" t="str">
        <f>'PANEL DE CONTROL DISTRITAL'!H9</f>
        <v>Número de trámites aplicados</v>
      </c>
      <c r="I10" s="23">
        <v>186</v>
      </c>
      <c r="J10" s="23">
        <v>894</v>
      </c>
      <c r="K10" s="23">
        <v>798</v>
      </c>
      <c r="L10" s="23">
        <v>1111</v>
      </c>
      <c r="M10" s="23">
        <v>1161</v>
      </c>
      <c r="N10" s="23">
        <v>1176</v>
      </c>
      <c r="O10" s="23">
        <v>1147</v>
      </c>
      <c r="P10" s="23">
        <v>1123</v>
      </c>
      <c r="Q10" s="23">
        <v>1174</v>
      </c>
      <c r="R10" s="23">
        <v>763</v>
      </c>
      <c r="S10" s="23">
        <v>1371</v>
      </c>
      <c r="T10" s="23">
        <v>1364</v>
      </c>
      <c r="U10" s="23">
        <v>1241</v>
      </c>
      <c r="V10" s="23">
        <v>1669</v>
      </c>
      <c r="W10" s="23">
        <v>1568</v>
      </c>
      <c r="X10" s="23">
        <v>1461</v>
      </c>
      <c r="Y10" s="23">
        <v>1662</v>
      </c>
      <c r="Z10" s="23">
        <v>1344</v>
      </c>
      <c r="AA10" s="23">
        <v>1635</v>
      </c>
      <c r="AB10" s="23">
        <v>2369</v>
      </c>
      <c r="AC10" s="75">
        <v>2551</v>
      </c>
      <c r="AD10" s="64">
        <v>871</v>
      </c>
      <c r="AE10" s="168">
        <f>IFERROR(SUM(I10:AD10)/SUM(I11:AD11),0)</f>
        <v>0.99783979652276922</v>
      </c>
    </row>
    <row r="11" spans="1:43" s="2" customFormat="1" ht="50.1" customHeight="1" thickTop="1" thickBot="1">
      <c r="A11" s="167"/>
      <c r="B11" s="169"/>
      <c r="C11" s="166"/>
      <c r="D11" s="170"/>
      <c r="E11" s="166"/>
      <c r="F11" s="171"/>
      <c r="G11" s="172"/>
      <c r="H11" s="25" t="str">
        <f>'PANEL DE CONTROL DISTRITAL'!H10</f>
        <v>Número de fichas requisitadas - Notificaciones de improcedencia de trámite</v>
      </c>
      <c r="I11" s="43">
        <v>186</v>
      </c>
      <c r="J11" s="43">
        <v>894</v>
      </c>
      <c r="K11" s="43">
        <v>839</v>
      </c>
      <c r="L11" s="43">
        <v>1110</v>
      </c>
      <c r="M11" s="43">
        <v>1159</v>
      </c>
      <c r="N11" s="43">
        <v>1178</v>
      </c>
      <c r="O11" s="43">
        <v>1149</v>
      </c>
      <c r="P11" s="43">
        <v>1122</v>
      </c>
      <c r="Q11" s="43">
        <v>1174</v>
      </c>
      <c r="R11" s="43">
        <v>763</v>
      </c>
      <c r="S11" s="43">
        <v>1372</v>
      </c>
      <c r="T11" s="43">
        <v>1365</v>
      </c>
      <c r="U11" s="43">
        <v>1242</v>
      </c>
      <c r="V11" s="43">
        <v>1673</v>
      </c>
      <c r="W11" s="43">
        <v>1572</v>
      </c>
      <c r="X11" s="43">
        <v>1460</v>
      </c>
      <c r="Y11" s="43">
        <v>1666</v>
      </c>
      <c r="Z11" s="43">
        <v>1347</v>
      </c>
      <c r="AA11" s="43">
        <v>1635</v>
      </c>
      <c r="AB11" s="43">
        <v>2369</v>
      </c>
      <c r="AC11" s="98">
        <v>2555</v>
      </c>
      <c r="AD11" s="68">
        <v>871</v>
      </c>
      <c r="AE11" s="168"/>
    </row>
    <row r="12" spans="1:43" s="45" customFormat="1" ht="8.1" customHeight="1" thickTop="1" thickBot="1">
      <c r="A12" s="167"/>
      <c r="B12" s="167"/>
      <c r="C12" s="167"/>
      <c r="D12" s="167"/>
      <c r="E12" s="167"/>
      <c r="F12" s="167"/>
      <c r="G12" s="167"/>
      <c r="H12" s="167"/>
      <c r="I12" s="167"/>
      <c r="J12" s="167"/>
      <c r="K12" s="167"/>
      <c r="L12" s="167"/>
      <c r="M12" s="167"/>
      <c r="N12" s="167"/>
      <c r="O12" s="167"/>
      <c r="P12" s="167"/>
      <c r="Q12" s="167"/>
      <c r="R12" s="167"/>
      <c r="S12" s="167"/>
      <c r="T12" s="167"/>
      <c r="U12" s="167"/>
      <c r="V12" s="167"/>
      <c r="W12" s="167"/>
      <c r="X12" s="167"/>
      <c r="Y12" s="167"/>
      <c r="Z12" s="167"/>
      <c r="AA12" s="167"/>
      <c r="AB12" s="167"/>
      <c r="AC12" s="167"/>
      <c r="AD12" s="167"/>
      <c r="AE12" s="167"/>
      <c r="AF12" s="44"/>
      <c r="AG12" s="44"/>
      <c r="AH12" s="44"/>
      <c r="AI12" s="44"/>
      <c r="AJ12" s="44"/>
      <c r="AK12" s="44"/>
      <c r="AL12" s="44"/>
      <c r="AM12" s="44"/>
      <c r="AN12" s="44"/>
      <c r="AO12" s="44"/>
      <c r="AP12" s="44"/>
      <c r="AQ12" s="44"/>
    </row>
    <row r="13" spans="1:43" s="3" customFormat="1" ht="50.1" customHeight="1" thickTop="1" thickBot="1">
      <c r="A13" s="167">
        <f>'PANEL DE CONTROL DISTRITAL'!A12</f>
        <v>2</v>
      </c>
      <c r="B13" s="169" t="str">
        <f>'PANEL DE CONTROL DISTRITAL'!B12</f>
        <v>TRÁMITE</v>
      </c>
      <c r="C13" s="166" t="str">
        <f>'PANEL DE CONTROL DISTRITAL'!C12</f>
        <v>Operador de Equipo Tecnológico</v>
      </c>
      <c r="D13" s="170" t="str">
        <f>'PANEL DE CONTROL DISTRITAL'!D12</f>
        <v>Trámites exitosos efectivos=</v>
      </c>
      <c r="E13" s="166" t="str">
        <f>'PANEL DE CONTROL DISTRITAL'!E12</f>
        <v>(Número de trámites exitosos / Número de trámites aplicados) x 100</v>
      </c>
      <c r="F13" s="171" t="str">
        <f>'PANEL DE CONTROL DISTRITAL'!F12</f>
        <v>Semanal (remesa)</v>
      </c>
      <c r="G13" s="172">
        <f>'PANEL DE CONTROL DISTRITAL'!G12</f>
        <v>0.9</v>
      </c>
      <c r="H13" s="25" t="str">
        <f>'PANEL DE CONTROL DISTRITAL'!H12</f>
        <v>Número de trámites exitosos</v>
      </c>
      <c r="I13" s="23">
        <v>185</v>
      </c>
      <c r="J13" s="23">
        <v>890</v>
      </c>
      <c r="K13" s="23">
        <v>797</v>
      </c>
      <c r="L13" s="23">
        <v>1104</v>
      </c>
      <c r="M13" s="23">
        <v>1160</v>
      </c>
      <c r="N13" s="23">
        <v>1173</v>
      </c>
      <c r="O13" s="23">
        <v>1145</v>
      </c>
      <c r="P13" s="23">
        <v>1119</v>
      </c>
      <c r="Q13" s="23">
        <v>1172</v>
      </c>
      <c r="R13" s="23">
        <v>762</v>
      </c>
      <c r="S13" s="23">
        <v>1367</v>
      </c>
      <c r="T13" s="23">
        <v>1361</v>
      </c>
      <c r="U13" s="23">
        <v>1239</v>
      </c>
      <c r="V13" s="23">
        <v>1665</v>
      </c>
      <c r="W13" s="23">
        <v>1564</v>
      </c>
      <c r="X13" s="23">
        <v>1458</v>
      </c>
      <c r="Y13" s="23">
        <v>1659</v>
      </c>
      <c r="Z13" s="23">
        <v>1342</v>
      </c>
      <c r="AA13" s="23">
        <v>1629</v>
      </c>
      <c r="AB13" s="23">
        <v>2366</v>
      </c>
      <c r="AC13" s="75">
        <v>2545</v>
      </c>
      <c r="AD13" s="64">
        <v>871</v>
      </c>
      <c r="AE13" s="168">
        <f>IFERROR(SUM(I13:AD13)/SUM(I14:AD14),0)</f>
        <v>0.99769545026013473</v>
      </c>
    </row>
    <row r="14" spans="1:43" s="3" customFormat="1" ht="50.1" customHeight="1" thickTop="1" thickBot="1">
      <c r="A14" s="167"/>
      <c r="B14" s="169"/>
      <c r="C14" s="166"/>
      <c r="D14" s="170"/>
      <c r="E14" s="166"/>
      <c r="F14" s="171"/>
      <c r="G14" s="172"/>
      <c r="H14" s="25" t="str">
        <f>'PANEL DE CONTROL DISTRITAL'!H13</f>
        <v>Número de trámites aplicados</v>
      </c>
      <c r="I14" s="43">
        <v>186</v>
      </c>
      <c r="J14" s="43">
        <v>894</v>
      </c>
      <c r="K14" s="43">
        <v>798</v>
      </c>
      <c r="L14" s="43">
        <v>1111</v>
      </c>
      <c r="M14" s="43">
        <v>1161</v>
      </c>
      <c r="N14" s="43">
        <v>1176</v>
      </c>
      <c r="O14" s="43">
        <v>1147</v>
      </c>
      <c r="P14" s="43">
        <v>1123</v>
      </c>
      <c r="Q14" s="43">
        <v>1174</v>
      </c>
      <c r="R14" s="43">
        <v>763</v>
      </c>
      <c r="S14" s="43">
        <v>1371</v>
      </c>
      <c r="T14" s="43">
        <v>1364</v>
      </c>
      <c r="U14" s="43">
        <v>1241</v>
      </c>
      <c r="V14" s="43">
        <v>1669</v>
      </c>
      <c r="W14" s="43">
        <v>1568</v>
      </c>
      <c r="X14" s="43">
        <v>1461</v>
      </c>
      <c r="Y14" s="43">
        <v>1662</v>
      </c>
      <c r="Z14" s="43">
        <v>1344</v>
      </c>
      <c r="AA14" s="43">
        <v>1635</v>
      </c>
      <c r="AB14" s="43">
        <v>2369</v>
      </c>
      <c r="AC14" s="98">
        <v>2551</v>
      </c>
      <c r="AD14" s="68">
        <v>871</v>
      </c>
      <c r="AE14" s="168"/>
    </row>
    <row r="15" spans="1:43" s="45" customFormat="1" ht="8.1" customHeight="1" thickTop="1" thickBot="1">
      <c r="A15" s="167"/>
      <c r="B15" s="167"/>
      <c r="C15" s="167"/>
      <c r="D15" s="167"/>
      <c r="E15" s="167"/>
      <c r="F15" s="167"/>
      <c r="G15" s="167"/>
      <c r="H15" s="167"/>
      <c r="I15" s="167"/>
      <c r="J15" s="167"/>
      <c r="K15" s="167"/>
      <c r="L15" s="167"/>
      <c r="M15" s="167"/>
      <c r="N15" s="167"/>
      <c r="O15" s="167"/>
      <c r="P15" s="167"/>
      <c r="Q15" s="167"/>
      <c r="R15" s="167"/>
      <c r="S15" s="167"/>
      <c r="T15" s="167"/>
      <c r="U15" s="167"/>
      <c r="V15" s="167"/>
      <c r="W15" s="167"/>
      <c r="X15" s="167"/>
      <c r="Y15" s="167"/>
      <c r="Z15" s="167"/>
      <c r="AA15" s="167"/>
      <c r="AB15" s="167"/>
      <c r="AC15" s="167"/>
      <c r="AD15" s="167"/>
      <c r="AE15" s="167"/>
      <c r="AF15" s="44"/>
      <c r="AG15" s="44"/>
      <c r="AH15" s="44"/>
      <c r="AI15" s="44"/>
      <c r="AJ15" s="44"/>
      <c r="AK15" s="44"/>
      <c r="AL15" s="44"/>
      <c r="AM15" s="44"/>
      <c r="AN15" s="44"/>
      <c r="AO15" s="44"/>
      <c r="AP15" s="44"/>
      <c r="AQ15" s="44"/>
    </row>
    <row r="16" spans="1:43" s="3" customFormat="1" ht="50.1" customHeight="1" thickTop="1" thickBot="1">
      <c r="A16" s="167">
        <f>'PANEL DE CONTROL DISTRITAL'!A15</f>
        <v>3</v>
      </c>
      <c r="B16" s="169" t="str">
        <f>'PANEL DE CONTROL DISTRITAL'!B15</f>
        <v>TRANSFERENCIA</v>
      </c>
      <c r="C16" s="166" t="str">
        <f>'PANEL DE CONTROL DISTRITAL'!C15</f>
        <v>Responsable de Módulo</v>
      </c>
      <c r="D16" s="170" t="str">
        <f>'PANEL DE CONTROL DISTRITAL'!D15</f>
        <v xml:space="preserve">Transacciones exitosas = </v>
      </c>
      <c r="E16" s="166" t="str">
        <f>'PANEL DE CONTROL DISTRITAL'!E15</f>
        <v>(Número de Archivos de Transacción aceptados /Total de Archivos de Transacción procesados) x100</v>
      </c>
      <c r="F16" s="171" t="str">
        <f>'PANEL DE CONTROL DISTRITAL'!F15</f>
        <v>Semanal (remesa)</v>
      </c>
      <c r="G16" s="172">
        <f>'PANEL DE CONTROL DISTRITAL'!G15</f>
        <v>0.9</v>
      </c>
      <c r="H16" s="25" t="str">
        <f>'PANEL DE CONTROL DISTRITAL'!H15</f>
        <v>Número de Archivos de Transacción aceptados</v>
      </c>
      <c r="I16" s="23">
        <v>186</v>
      </c>
      <c r="J16" s="23">
        <v>894</v>
      </c>
      <c r="K16" s="23">
        <v>798</v>
      </c>
      <c r="L16" s="23">
        <v>1111</v>
      </c>
      <c r="M16" s="23">
        <v>1161</v>
      </c>
      <c r="N16" s="23">
        <v>1176</v>
      </c>
      <c r="O16" s="23">
        <v>1147</v>
      </c>
      <c r="P16" s="23">
        <v>1123</v>
      </c>
      <c r="Q16" s="23">
        <v>1174</v>
      </c>
      <c r="R16" s="23">
        <v>763</v>
      </c>
      <c r="S16" s="23">
        <v>1371</v>
      </c>
      <c r="T16" s="23">
        <v>1364</v>
      </c>
      <c r="U16" s="23">
        <v>1241</v>
      </c>
      <c r="V16" s="23">
        <v>1669</v>
      </c>
      <c r="W16" s="23">
        <v>1568</v>
      </c>
      <c r="X16" s="23">
        <v>1461</v>
      </c>
      <c r="Y16" s="23">
        <v>1662</v>
      </c>
      <c r="Z16" s="23">
        <v>1344</v>
      </c>
      <c r="AA16" s="23">
        <v>1635</v>
      </c>
      <c r="AB16" s="23">
        <v>2369</v>
      </c>
      <c r="AC16" s="75">
        <v>2551</v>
      </c>
      <c r="AD16" s="64">
        <v>871</v>
      </c>
      <c r="AE16" s="168">
        <f>IFERROR(SUM(I16:AD16)/SUM(I17:AD17),0)</f>
        <v>1</v>
      </c>
    </row>
    <row r="17" spans="1:43" s="3" customFormat="1" ht="50.1" customHeight="1" thickTop="1" thickBot="1">
      <c r="A17" s="167"/>
      <c r="B17" s="169"/>
      <c r="C17" s="166"/>
      <c r="D17" s="170"/>
      <c r="E17" s="166"/>
      <c r="F17" s="171"/>
      <c r="G17" s="172"/>
      <c r="H17" s="25" t="str">
        <f>'PANEL DE CONTROL DISTRITAL'!H16</f>
        <v>Total de Archivos de Transacción procesados</v>
      </c>
      <c r="I17" s="43">
        <v>186</v>
      </c>
      <c r="J17" s="43">
        <v>894</v>
      </c>
      <c r="K17" s="43">
        <v>798</v>
      </c>
      <c r="L17" s="43">
        <v>1111</v>
      </c>
      <c r="M17" s="43">
        <v>1161</v>
      </c>
      <c r="N17" s="43">
        <v>1176</v>
      </c>
      <c r="O17" s="43">
        <v>1147</v>
      </c>
      <c r="P17" s="43">
        <v>1123</v>
      </c>
      <c r="Q17" s="43">
        <v>1174</v>
      </c>
      <c r="R17" s="43">
        <v>763</v>
      </c>
      <c r="S17" s="43">
        <v>1371</v>
      </c>
      <c r="T17" s="43">
        <v>1364</v>
      </c>
      <c r="U17" s="43">
        <v>1241</v>
      </c>
      <c r="V17" s="43">
        <v>1669</v>
      </c>
      <c r="W17" s="43">
        <v>1568</v>
      </c>
      <c r="X17" s="43">
        <v>1461</v>
      </c>
      <c r="Y17" s="43">
        <v>1662</v>
      </c>
      <c r="Z17" s="43">
        <v>1344</v>
      </c>
      <c r="AA17" s="43">
        <v>1635</v>
      </c>
      <c r="AB17" s="43">
        <v>2369</v>
      </c>
      <c r="AC17" s="98">
        <v>2551</v>
      </c>
      <c r="AD17" s="68">
        <v>871</v>
      </c>
      <c r="AE17" s="168"/>
    </row>
    <row r="18" spans="1:43" s="45" customFormat="1" ht="8.1" customHeight="1" thickTop="1" thickBot="1">
      <c r="A18" s="167"/>
      <c r="B18" s="167"/>
      <c r="C18" s="167"/>
      <c r="D18" s="167"/>
      <c r="E18" s="167"/>
      <c r="F18" s="167"/>
      <c r="G18" s="167"/>
      <c r="H18" s="167"/>
      <c r="I18" s="167"/>
      <c r="J18" s="167"/>
      <c r="K18" s="167"/>
      <c r="L18" s="167"/>
      <c r="M18" s="167"/>
      <c r="N18" s="167"/>
      <c r="O18" s="167"/>
      <c r="P18" s="167"/>
      <c r="Q18" s="167"/>
      <c r="R18" s="167"/>
      <c r="S18" s="167"/>
      <c r="T18" s="167"/>
      <c r="U18" s="167"/>
      <c r="V18" s="167"/>
      <c r="W18" s="167"/>
      <c r="X18" s="167"/>
      <c r="Y18" s="167"/>
      <c r="Z18" s="167"/>
      <c r="AA18" s="167"/>
      <c r="AB18" s="167"/>
      <c r="AC18" s="167"/>
      <c r="AD18" s="167"/>
      <c r="AE18" s="167"/>
      <c r="AF18" s="44"/>
      <c r="AG18" s="44"/>
      <c r="AH18" s="44"/>
      <c r="AI18" s="44"/>
      <c r="AJ18" s="44"/>
      <c r="AK18" s="44"/>
      <c r="AL18" s="44"/>
      <c r="AM18" s="44"/>
      <c r="AN18" s="44"/>
      <c r="AO18" s="44"/>
      <c r="AP18" s="44"/>
      <c r="AQ18" s="44"/>
    </row>
    <row r="19" spans="1:43" s="3" customFormat="1" ht="50.1" customHeight="1" thickTop="1" thickBot="1">
      <c r="A19" s="167">
        <f>'PANEL DE CONTROL DISTRITAL'!A18</f>
        <v>4</v>
      </c>
      <c r="B19" s="169" t="str">
        <f>'PANEL DE CONTROL DISTRITAL'!B18</f>
        <v>CONCILIACIÓN</v>
      </c>
      <c r="C19" s="166" t="str">
        <f>'PANEL DE CONTROL DISTRITAL'!C18</f>
        <v>Responsable de Módulo</v>
      </c>
      <c r="D19" s="170" t="str">
        <f>'PANEL DE CONTROL DISTRITAL'!D18</f>
        <v xml:space="preserve">Credenciales disponibles para entrega = </v>
      </c>
      <c r="E19" s="166" t="str">
        <f>'PANEL DE CONTROL DISTRITAL'!E18</f>
        <v>((Credenciales recibidas - Credenciales inconsistentes) / Credenciales recibidas) x 100</v>
      </c>
      <c r="F19" s="171" t="str">
        <f>'PANEL DE CONTROL DISTRITAL'!F18</f>
        <v>Semanal (remesa)</v>
      </c>
      <c r="G19" s="172">
        <f>'PANEL DE CONTROL DISTRITAL'!G18</f>
        <v>0.9</v>
      </c>
      <c r="H19" s="25" t="str">
        <f>'PANEL DE CONTROL DISTRITAL'!H18</f>
        <v xml:space="preserve">Credenciales Recibidas - Credenciales inconsistentes </v>
      </c>
      <c r="I19" s="23">
        <v>214</v>
      </c>
      <c r="J19" s="23">
        <v>952</v>
      </c>
      <c r="K19" s="23">
        <v>864</v>
      </c>
      <c r="L19" s="23">
        <v>922</v>
      </c>
      <c r="M19" s="23">
        <v>1153</v>
      </c>
      <c r="N19" s="23">
        <v>1198</v>
      </c>
      <c r="O19" s="23">
        <v>1147</v>
      </c>
      <c r="P19" s="23">
        <v>1125</v>
      </c>
      <c r="Q19" s="23">
        <v>1173</v>
      </c>
      <c r="R19" s="23">
        <v>858</v>
      </c>
      <c r="S19" s="23">
        <v>1116</v>
      </c>
      <c r="T19" s="23">
        <v>1326</v>
      </c>
      <c r="U19" s="23">
        <v>1185</v>
      </c>
      <c r="V19" s="23">
        <v>1590</v>
      </c>
      <c r="W19" s="23">
        <v>1343</v>
      </c>
      <c r="X19" s="23">
        <v>1512</v>
      </c>
      <c r="Y19" s="23">
        <v>1574</v>
      </c>
      <c r="Z19" s="23">
        <v>884</v>
      </c>
      <c r="AA19" s="23">
        <v>1081</v>
      </c>
      <c r="AB19" s="23">
        <v>2478</v>
      </c>
      <c r="AC19" s="75">
        <v>2015</v>
      </c>
      <c r="AD19" s="64">
        <v>241</v>
      </c>
      <c r="AE19" s="168">
        <f>IFERROR(SUM(I19:AD19)/SUM(I20:AD20),0)</f>
        <v>1</v>
      </c>
    </row>
    <row r="20" spans="1:43" s="3" customFormat="1" ht="50.1" customHeight="1" thickTop="1" thickBot="1">
      <c r="A20" s="167"/>
      <c r="B20" s="169"/>
      <c r="C20" s="166"/>
      <c r="D20" s="170"/>
      <c r="E20" s="166"/>
      <c r="F20" s="171"/>
      <c r="G20" s="172"/>
      <c r="H20" s="25" t="str">
        <f>'PANEL DE CONTROL DISTRITAL'!H19</f>
        <v>Credenciales recibidas</v>
      </c>
      <c r="I20" s="43">
        <v>214</v>
      </c>
      <c r="J20" s="43">
        <v>952</v>
      </c>
      <c r="K20" s="43">
        <v>864</v>
      </c>
      <c r="L20" s="43">
        <v>922</v>
      </c>
      <c r="M20" s="43">
        <v>1153</v>
      </c>
      <c r="N20" s="43">
        <v>1198</v>
      </c>
      <c r="O20" s="43">
        <v>1147</v>
      </c>
      <c r="P20" s="43">
        <v>1125</v>
      </c>
      <c r="Q20" s="43">
        <v>1173</v>
      </c>
      <c r="R20" s="43">
        <v>858</v>
      </c>
      <c r="S20" s="43">
        <v>1116</v>
      </c>
      <c r="T20" s="43">
        <v>1326</v>
      </c>
      <c r="U20" s="43">
        <v>1185</v>
      </c>
      <c r="V20" s="43">
        <v>1590</v>
      </c>
      <c r="W20" s="43">
        <v>1343</v>
      </c>
      <c r="X20" s="43">
        <v>1512</v>
      </c>
      <c r="Y20" s="43">
        <v>1574</v>
      </c>
      <c r="Z20" s="43">
        <v>884</v>
      </c>
      <c r="AA20" s="43">
        <v>1081</v>
      </c>
      <c r="AB20" s="43">
        <v>2478</v>
      </c>
      <c r="AC20" s="98">
        <v>2015</v>
      </c>
      <c r="AD20" s="68">
        <v>241</v>
      </c>
      <c r="AE20" s="168"/>
    </row>
    <row r="21" spans="1:43" s="45" customFormat="1" ht="8.1" customHeight="1" thickTop="1" thickBot="1">
      <c r="A21" s="46"/>
      <c r="B21" s="47"/>
      <c r="C21" s="48"/>
      <c r="D21" s="49"/>
      <c r="E21" s="48"/>
      <c r="F21" s="50"/>
      <c r="G21" s="51"/>
      <c r="H21" s="52"/>
      <c r="I21" s="53"/>
      <c r="J21" s="53"/>
      <c r="K21" s="53"/>
      <c r="L21" s="53"/>
      <c r="M21" s="53"/>
      <c r="N21" s="53"/>
      <c r="O21" s="53"/>
      <c r="P21" s="53"/>
      <c r="Q21" s="53"/>
      <c r="R21" s="53"/>
      <c r="S21" s="53"/>
      <c r="T21" s="53"/>
      <c r="U21" s="53"/>
      <c r="V21" s="53"/>
      <c r="W21" s="53"/>
      <c r="X21" s="53"/>
      <c r="Y21" s="53"/>
      <c r="Z21" s="53"/>
      <c r="AA21" s="53"/>
      <c r="AB21" s="53"/>
      <c r="AC21" s="53"/>
      <c r="AD21" s="53"/>
      <c r="AE21" s="54"/>
      <c r="AF21" s="44"/>
      <c r="AG21" s="44"/>
      <c r="AH21" s="44"/>
      <c r="AI21" s="44"/>
      <c r="AJ21" s="44"/>
      <c r="AK21" s="44"/>
      <c r="AL21" s="44"/>
      <c r="AM21" s="44"/>
      <c r="AN21" s="44"/>
      <c r="AO21" s="44"/>
      <c r="AP21" s="44"/>
      <c r="AQ21" s="44"/>
    </row>
    <row r="22" spans="1:43" s="3" customFormat="1" ht="50.1" customHeight="1" thickTop="1" thickBot="1">
      <c r="A22" s="167">
        <f>'PANEL DE CONTROL DISTRITAL'!A21</f>
        <v>5</v>
      </c>
      <c r="B22" s="169" t="str">
        <f>'PANEL DE CONTROL DISTRITAL'!B21</f>
        <v>CONCILIACIÓN</v>
      </c>
      <c r="C22" s="166" t="str">
        <f>'PANEL DE CONTROL DISTRITAL'!C21</f>
        <v>Responsable de Módulo</v>
      </c>
      <c r="D22" s="170" t="str">
        <f>'PANEL DE CONTROL DISTRITAL'!D21</f>
        <v xml:space="preserve">Credenciales disponibles para entrega = </v>
      </c>
      <c r="E22" s="166" t="str">
        <f>'PANEL DE CONTROL DISTRITAL'!E21</f>
        <v>(Credenciales en resguardo / Credenciales totales en SIIRFE disponibles para entrega) x 100</v>
      </c>
      <c r="F22" s="171" t="str">
        <f>'PANEL DE CONTROL DISTRITAL'!F21</f>
        <v>Semanal (remesa)</v>
      </c>
      <c r="G22" s="172">
        <f>'PANEL DE CONTROL DISTRITAL'!G21</f>
        <v>1</v>
      </c>
      <c r="H22" s="25" t="str">
        <f>'PANEL DE CONTROL DISTRITAL'!H21</f>
        <v>Credenciales en resguardo</v>
      </c>
      <c r="I22" s="23">
        <v>2622</v>
      </c>
      <c r="J22" s="23">
        <v>2424</v>
      </c>
      <c r="K22" s="23">
        <v>2317</v>
      </c>
      <c r="L22" s="23">
        <v>2176</v>
      </c>
      <c r="M22" s="23">
        <v>2356</v>
      </c>
      <c r="N22" s="23">
        <v>2431</v>
      </c>
      <c r="O22" s="23">
        <v>2411</v>
      </c>
      <c r="P22" s="23">
        <v>2396</v>
      </c>
      <c r="Q22" s="23">
        <v>2469</v>
      </c>
      <c r="R22" s="23">
        <v>2453</v>
      </c>
      <c r="S22" s="23">
        <v>2273</v>
      </c>
      <c r="T22" s="23">
        <v>2505</v>
      </c>
      <c r="U22" s="23">
        <v>2401</v>
      </c>
      <c r="V22" s="23">
        <v>2726</v>
      </c>
      <c r="W22" s="23">
        <v>2534</v>
      </c>
      <c r="X22" s="23">
        <v>2520</v>
      </c>
      <c r="Y22" s="23">
        <v>2527</v>
      </c>
      <c r="Z22" s="23">
        <v>1891</v>
      </c>
      <c r="AA22" s="23">
        <v>1743</v>
      </c>
      <c r="AB22" s="23">
        <v>2486</v>
      </c>
      <c r="AC22" s="75">
        <v>2327</v>
      </c>
      <c r="AD22" s="75">
        <v>2292</v>
      </c>
      <c r="AE22" s="168">
        <f>IFERROR(SUM(I22:AD22)/SUM(I23:AD23),0)</f>
        <v>1</v>
      </c>
    </row>
    <row r="23" spans="1:43" s="3" customFormat="1" ht="50.1" customHeight="1" thickTop="1" thickBot="1">
      <c r="A23" s="167"/>
      <c r="B23" s="169"/>
      <c r="C23" s="166"/>
      <c r="D23" s="170"/>
      <c r="E23" s="166"/>
      <c r="F23" s="171"/>
      <c r="G23" s="172"/>
      <c r="H23" s="25" t="str">
        <f>'PANEL DE CONTROL DISTRITAL'!H22</f>
        <v>Credenciales totales en SIIRFE disponibles para entrega</v>
      </c>
      <c r="I23" s="43">
        <v>2622</v>
      </c>
      <c r="J23" s="43">
        <v>2424</v>
      </c>
      <c r="K23" s="43">
        <v>2317</v>
      </c>
      <c r="L23" s="43">
        <v>2176</v>
      </c>
      <c r="M23" s="43">
        <v>2356</v>
      </c>
      <c r="N23" s="43">
        <v>2431</v>
      </c>
      <c r="O23" s="43">
        <v>2411</v>
      </c>
      <c r="P23" s="43">
        <v>2396</v>
      </c>
      <c r="Q23" s="43">
        <v>2469</v>
      </c>
      <c r="R23" s="43">
        <v>2453</v>
      </c>
      <c r="S23" s="43">
        <v>2273</v>
      </c>
      <c r="T23" s="43">
        <v>2505</v>
      </c>
      <c r="U23" s="43">
        <v>2401</v>
      </c>
      <c r="V23" s="43">
        <v>2726</v>
      </c>
      <c r="W23" s="43">
        <v>2534</v>
      </c>
      <c r="X23" s="43">
        <v>2520</v>
      </c>
      <c r="Y23" s="43">
        <v>2527</v>
      </c>
      <c r="Z23" s="43">
        <v>1891</v>
      </c>
      <c r="AA23" s="43">
        <v>1743</v>
      </c>
      <c r="AB23" s="43">
        <v>2486</v>
      </c>
      <c r="AC23" s="98">
        <v>2327</v>
      </c>
      <c r="AD23" s="98">
        <v>2292</v>
      </c>
      <c r="AE23" s="168"/>
    </row>
    <row r="24" spans="1:43" s="4" customFormat="1" ht="7.5" customHeight="1" thickTop="1" thickBot="1">
      <c r="A24" s="167"/>
      <c r="B24" s="167"/>
      <c r="C24" s="167"/>
      <c r="D24" s="167"/>
      <c r="E24" s="167"/>
      <c r="F24" s="167"/>
      <c r="G24" s="167"/>
      <c r="H24" s="167"/>
      <c r="I24" s="167"/>
      <c r="J24" s="167"/>
      <c r="K24" s="167"/>
      <c r="L24" s="167"/>
      <c r="M24" s="167"/>
      <c r="N24" s="167"/>
      <c r="O24" s="167"/>
      <c r="P24" s="167"/>
      <c r="Q24" s="167"/>
      <c r="R24" s="167"/>
      <c r="S24" s="167"/>
      <c r="T24" s="167"/>
      <c r="U24" s="167"/>
      <c r="V24" s="167"/>
      <c r="W24" s="167"/>
      <c r="X24" s="167"/>
      <c r="Y24" s="167"/>
      <c r="Z24" s="167"/>
      <c r="AA24" s="167"/>
      <c r="AB24" s="167"/>
      <c r="AC24" s="167"/>
      <c r="AD24" s="167"/>
      <c r="AE24" s="167"/>
    </row>
    <row r="25" spans="1:43" ht="50.1" customHeight="1" thickTop="1" thickBot="1">
      <c r="A25" s="167">
        <f>'PANEL DE CONTROL DISTRITAL'!A24</f>
        <v>6</v>
      </c>
      <c r="B25" s="169" t="str">
        <f>'PANEL DE CONTROL DISTRITAL'!B24</f>
        <v>ENTREGA</v>
      </c>
      <c r="C25" s="166" t="str">
        <f>'PANEL DE CONTROL DISTRITAL'!C24</f>
        <v>Operador de Equipo Tecnológico</v>
      </c>
      <c r="D25" s="170" t="str">
        <f>'PANEL DE CONTROL DISTRITAL'!D24</f>
        <v xml:space="preserve">Efectividad de entrega de CPV en MAC = </v>
      </c>
      <c r="E25" s="166" t="str">
        <f>'PANEL DE CONTROL DISTRITAL'!E24</f>
        <v>(Total de credenciales entregadas / Total de credenciales solicitadas) x 100</v>
      </c>
      <c r="F25" s="171" t="str">
        <f>'PANEL DE CONTROL DISTRITAL'!F24</f>
        <v>Semanal (remesa)</v>
      </c>
      <c r="G25" s="172">
        <f>'PANEL DE CONTROL DISTRITAL'!G24</f>
        <v>0.9</v>
      </c>
      <c r="H25" s="25" t="str">
        <f>'PANEL DE CONTROL DISTRITAL'!H24</f>
        <v xml:space="preserve">Total de credenciales entregadas </v>
      </c>
      <c r="I25" s="23">
        <v>283</v>
      </c>
      <c r="J25" s="23">
        <v>1112</v>
      </c>
      <c r="K25" s="23">
        <v>939</v>
      </c>
      <c r="L25" s="23">
        <v>1063</v>
      </c>
      <c r="M25" s="23">
        <v>967</v>
      </c>
      <c r="N25" s="23">
        <v>1116</v>
      </c>
      <c r="O25" s="23">
        <v>1167</v>
      </c>
      <c r="P25" s="23">
        <v>1140</v>
      </c>
      <c r="Q25" s="23">
        <v>1100</v>
      </c>
      <c r="R25" s="23">
        <v>874</v>
      </c>
      <c r="S25" s="23">
        <v>1289</v>
      </c>
      <c r="T25" s="23">
        <v>1094</v>
      </c>
      <c r="U25" s="23">
        <v>1289</v>
      </c>
      <c r="V25" s="23">
        <v>1265</v>
      </c>
      <c r="W25" s="23">
        <v>1527</v>
      </c>
      <c r="X25" s="23">
        <v>1526</v>
      </c>
      <c r="Y25" s="23">
        <v>1567</v>
      </c>
      <c r="Z25" s="23">
        <v>1520</v>
      </c>
      <c r="AA25" s="23">
        <v>1229</v>
      </c>
      <c r="AB25" s="23">
        <v>1735</v>
      </c>
      <c r="AC25" s="75">
        <v>2162</v>
      </c>
      <c r="AD25" s="64">
        <v>276</v>
      </c>
      <c r="AE25" s="168">
        <f>IFERROR(SUM(I25:AD25)/SUM(I26:AD26),0)</f>
        <v>0.99669540775629584</v>
      </c>
    </row>
    <row r="26" spans="1:43" ht="50.1" customHeight="1" thickTop="1" thickBot="1">
      <c r="A26" s="167"/>
      <c r="B26" s="169"/>
      <c r="C26" s="166"/>
      <c r="D26" s="170"/>
      <c r="E26" s="166"/>
      <c r="F26" s="171"/>
      <c r="G26" s="172"/>
      <c r="H26" s="25" t="str">
        <f>'PANEL DE CONTROL DISTRITAL'!H25</f>
        <v xml:space="preserve"> Total de credenciales solicitadas</v>
      </c>
      <c r="I26" s="43">
        <v>283</v>
      </c>
      <c r="J26" s="43">
        <v>1112</v>
      </c>
      <c r="K26" s="43">
        <v>939</v>
      </c>
      <c r="L26" s="43">
        <v>1063</v>
      </c>
      <c r="M26" s="43">
        <v>967</v>
      </c>
      <c r="N26" s="43">
        <v>1116</v>
      </c>
      <c r="O26" s="43">
        <v>1167</v>
      </c>
      <c r="P26" s="43">
        <v>1140</v>
      </c>
      <c r="Q26" s="43">
        <v>1100</v>
      </c>
      <c r="R26" s="43">
        <v>874</v>
      </c>
      <c r="S26" s="43">
        <v>1289</v>
      </c>
      <c r="T26" s="43">
        <v>1094</v>
      </c>
      <c r="U26" s="43">
        <v>1289</v>
      </c>
      <c r="V26" s="43">
        <v>1265</v>
      </c>
      <c r="W26" s="43">
        <v>1528</v>
      </c>
      <c r="X26" s="43">
        <v>1526</v>
      </c>
      <c r="Y26" s="43">
        <v>1567</v>
      </c>
      <c r="Z26" s="43">
        <v>1520</v>
      </c>
      <c r="AA26" s="43">
        <v>1315</v>
      </c>
      <c r="AB26" s="43">
        <v>1735</v>
      </c>
      <c r="AC26" s="98">
        <v>2162</v>
      </c>
      <c r="AD26" s="68">
        <v>276</v>
      </c>
      <c r="AE26" s="168"/>
    </row>
    <row r="27" spans="1:43" ht="15.75" customHeight="1" thickTop="1">
      <c r="B27" s="1" t="s">
        <v>116</v>
      </c>
      <c r="H27" s="55"/>
      <c r="I27" s="56"/>
      <c r="J27" s="56"/>
      <c r="K27" s="56"/>
      <c r="L27" s="56"/>
      <c r="M27" s="56"/>
      <c r="N27" s="56"/>
      <c r="O27" s="56"/>
      <c r="P27" s="56"/>
      <c r="Q27" s="56"/>
      <c r="R27" s="56"/>
      <c r="S27" s="56"/>
      <c r="T27" s="56"/>
      <c r="U27" s="56"/>
      <c r="V27" s="56"/>
      <c r="W27" s="56"/>
      <c r="X27" s="56"/>
      <c r="Y27" s="56"/>
      <c r="Z27" s="56"/>
      <c r="AA27" s="56"/>
      <c r="AB27" s="56"/>
      <c r="AC27" s="56"/>
      <c r="AD27" s="56"/>
      <c r="AE27" s="12"/>
    </row>
    <row r="28" spans="1:43" ht="15.75" customHeight="1">
      <c r="H28" s="57"/>
    </row>
    <row r="29" spans="1:43" ht="15.75" customHeight="1">
      <c r="H29" s="57"/>
      <c r="I29" s="179" t="s">
        <v>117</v>
      </c>
      <c r="J29" s="179"/>
      <c r="K29" s="179"/>
      <c r="L29" s="179"/>
    </row>
    <row r="30" spans="1:43" ht="15.75" customHeight="1">
      <c r="H30" s="57"/>
      <c r="I30" s="26"/>
      <c r="J30" s="27" t="s">
        <v>118</v>
      </c>
      <c r="K30" s="27"/>
      <c r="L30" s="27"/>
    </row>
    <row r="31" spans="1:43" ht="39" customHeight="1">
      <c r="H31" s="57"/>
      <c r="I31" s="28"/>
      <c r="J31" s="27" t="s">
        <v>119</v>
      </c>
      <c r="K31" s="27"/>
      <c r="L31" s="27"/>
    </row>
    <row r="32" spans="1:43" ht="30" customHeight="1">
      <c r="H32" s="57"/>
      <c r="I32" s="29"/>
      <c r="J32" s="27" t="s">
        <v>120</v>
      </c>
      <c r="K32" s="27"/>
      <c r="L32" s="27"/>
    </row>
    <row r="33" spans="2:13" ht="30" customHeight="1">
      <c r="H33" s="57"/>
      <c r="I33" s="27"/>
      <c r="J33" s="27"/>
      <c r="K33" s="27"/>
      <c r="L33" s="27"/>
    </row>
    <row r="34" spans="2:13" ht="30" customHeight="1">
      <c r="B34" s="180" t="s">
        <v>121</v>
      </c>
      <c r="C34" s="180"/>
      <c r="D34" s="180"/>
      <c r="E34" s="180"/>
      <c r="F34" s="180"/>
      <c r="G34" s="180"/>
      <c r="H34" s="180"/>
      <c r="I34" s="180"/>
      <c r="J34" s="180"/>
      <c r="K34" s="180"/>
      <c r="L34" s="180"/>
      <c r="M34" s="181"/>
    </row>
    <row r="35" spans="2:13" ht="30" customHeight="1">
      <c r="B35" s="182" t="s">
        <v>122</v>
      </c>
      <c r="C35" s="182"/>
      <c r="D35" s="182"/>
      <c r="E35" s="182"/>
      <c r="F35" s="182"/>
      <c r="G35" s="183"/>
      <c r="H35" s="184" t="s">
        <v>123</v>
      </c>
      <c r="I35" s="182"/>
      <c r="J35" s="182"/>
      <c r="K35" s="182"/>
      <c r="L35" s="182"/>
      <c r="M35" s="183"/>
    </row>
    <row r="36" spans="2:13" ht="30" customHeight="1">
      <c r="B36" s="173"/>
      <c r="C36" s="174"/>
      <c r="D36" s="174"/>
      <c r="E36" s="174"/>
      <c r="F36" s="174"/>
      <c r="G36" s="175"/>
      <c r="H36" s="173"/>
      <c r="I36" s="174"/>
      <c r="J36" s="174"/>
      <c r="K36" s="174"/>
      <c r="L36" s="174"/>
      <c r="M36" s="175"/>
    </row>
    <row r="37" spans="2:13" ht="30" customHeight="1">
      <c r="B37" s="176"/>
      <c r="C37" s="177"/>
      <c r="D37" s="177"/>
      <c r="E37" s="177"/>
      <c r="F37" s="177"/>
      <c r="G37" s="178"/>
      <c r="H37" s="176"/>
      <c r="I37" s="177"/>
      <c r="J37" s="177"/>
      <c r="K37" s="177"/>
      <c r="L37" s="177"/>
      <c r="M37" s="178"/>
    </row>
  </sheetData>
  <mergeCells count="71">
    <mergeCell ref="AE25:AE26"/>
    <mergeCell ref="I29:L29"/>
    <mergeCell ref="B34:M34"/>
    <mergeCell ref="B35:G35"/>
    <mergeCell ref="H35:M35"/>
    <mergeCell ref="B36:G37"/>
    <mergeCell ref="H36:M37"/>
    <mergeCell ref="G22:G23"/>
    <mergeCell ref="AE22:AE23"/>
    <mergeCell ref="A24:AE24"/>
    <mergeCell ref="A25:A26"/>
    <mergeCell ref="B25:B26"/>
    <mergeCell ref="C25:C26"/>
    <mergeCell ref="D25:D26"/>
    <mergeCell ref="E25:E26"/>
    <mergeCell ref="F25:F26"/>
    <mergeCell ref="G25:G26"/>
    <mergeCell ref="A22:A23"/>
    <mergeCell ref="B22:B23"/>
    <mergeCell ref="C22:C23"/>
    <mergeCell ref="D22:D23"/>
    <mergeCell ref="E22:E23"/>
    <mergeCell ref="F22:F23"/>
    <mergeCell ref="A18:AE18"/>
    <mergeCell ref="A19:A20"/>
    <mergeCell ref="B19:B20"/>
    <mergeCell ref="C19:C20"/>
    <mergeCell ref="D19:D20"/>
    <mergeCell ref="E19:E20"/>
    <mergeCell ref="F19:F20"/>
    <mergeCell ref="G19:G20"/>
    <mergeCell ref="AE19:AE20"/>
    <mergeCell ref="A15:AE15"/>
    <mergeCell ref="A16:A17"/>
    <mergeCell ref="B16:B17"/>
    <mergeCell ref="C16:C17"/>
    <mergeCell ref="D16:D17"/>
    <mergeCell ref="E16:E17"/>
    <mergeCell ref="F16:F17"/>
    <mergeCell ref="G16:G17"/>
    <mergeCell ref="AE16:AE17"/>
    <mergeCell ref="A10:A11"/>
    <mergeCell ref="B10:B11"/>
    <mergeCell ref="C10:C11"/>
    <mergeCell ref="D10:D11"/>
    <mergeCell ref="E10:E11"/>
    <mergeCell ref="A12:AE12"/>
    <mergeCell ref="A13:A14"/>
    <mergeCell ref="B13:B14"/>
    <mergeCell ref="C13:C14"/>
    <mergeCell ref="D13:D14"/>
    <mergeCell ref="E13:E14"/>
    <mergeCell ref="F13:F14"/>
    <mergeCell ref="G13:G14"/>
    <mergeCell ref="AE13:AE14"/>
    <mergeCell ref="AE10:AE11"/>
    <mergeCell ref="F10:F11"/>
    <mergeCell ref="AE6:AE9"/>
    <mergeCell ref="B7:D7"/>
    <mergeCell ref="A1:AE1"/>
    <mergeCell ref="F2:G2"/>
    <mergeCell ref="X2:AE2"/>
    <mergeCell ref="A4:AE4"/>
    <mergeCell ref="A5:AE5"/>
    <mergeCell ref="E7:H7"/>
    <mergeCell ref="I7:X7"/>
    <mergeCell ref="B8:X8"/>
    <mergeCell ref="A6:A9"/>
    <mergeCell ref="B6:H6"/>
    <mergeCell ref="I6:X6"/>
    <mergeCell ref="G10:G11"/>
  </mergeCells>
  <conditionalFormatting sqref="I21:AD21">
    <cfRule type="colorScale" priority="682">
      <colorScale>
        <cfvo type="min"/>
        <cfvo type="percentile" val="50"/>
        <cfvo type="max"/>
        <color rgb="FFE98BD7"/>
        <color rgb="FFD5007F"/>
        <color rgb="FF950054"/>
      </colorScale>
    </cfRule>
  </conditionalFormatting>
  <conditionalFormatting sqref="AE10">
    <cfRule type="cellIs" dxfId="476" priority="15" operator="greaterThan">
      <formula>95%</formula>
    </cfRule>
    <cfRule type="cellIs" dxfId="475" priority="16" operator="greaterThanOrEqual">
      <formula>90%</formula>
    </cfRule>
    <cfRule type="cellIs" dxfId="474" priority="17" operator="lessThan">
      <formula>89.99%</formula>
    </cfRule>
  </conditionalFormatting>
  <conditionalFormatting sqref="AE13">
    <cfRule type="cellIs" dxfId="473" priority="12" operator="greaterThan">
      <formula>95%</formula>
    </cfRule>
    <cfRule type="cellIs" dxfId="472" priority="13" operator="greaterThanOrEqual">
      <formula>90%</formula>
    </cfRule>
    <cfRule type="cellIs" dxfId="471" priority="14" operator="lessThan">
      <formula>89.99%</formula>
    </cfRule>
  </conditionalFormatting>
  <conditionalFormatting sqref="AE16">
    <cfRule type="cellIs" dxfId="470" priority="9" operator="greaterThan">
      <formula>95%</formula>
    </cfRule>
    <cfRule type="cellIs" dxfId="469" priority="10" operator="greaterThanOrEqual">
      <formula>90%</formula>
    </cfRule>
    <cfRule type="cellIs" dxfId="468" priority="11" operator="lessThan">
      <formula>89.99%</formula>
    </cfRule>
  </conditionalFormatting>
  <conditionalFormatting sqref="AE19">
    <cfRule type="cellIs" dxfId="467" priority="6" operator="greaterThan">
      <formula>95%</formula>
    </cfRule>
    <cfRule type="cellIs" dxfId="466" priority="7" operator="greaterThanOrEqual">
      <formula>90%</formula>
    </cfRule>
    <cfRule type="cellIs" dxfId="465" priority="8" operator="lessThan">
      <formula>89.99%</formula>
    </cfRule>
  </conditionalFormatting>
  <conditionalFormatting sqref="AE22">
    <cfRule type="cellIs" dxfId="464" priority="1" operator="greaterThanOrEqual">
      <formula>100%</formula>
    </cfRule>
    <cfRule type="cellIs" dxfId="463" priority="2" operator="lessThan">
      <formula>99.99%</formula>
    </cfRule>
  </conditionalFormatting>
  <conditionalFormatting sqref="AE25">
    <cfRule type="cellIs" dxfId="462" priority="3" operator="greaterThan">
      <formula>95%</formula>
    </cfRule>
    <cfRule type="cellIs" dxfId="461" priority="4" operator="greaterThanOrEqual">
      <formula>90%</formula>
    </cfRule>
    <cfRule type="cellIs" dxfId="460" priority="5" operator="lessThan">
      <formula>89.99%</formula>
    </cfRule>
  </conditionalFormatting>
  <dataValidations count="1">
    <dataValidation showDropDown="1" showInputMessage="1" showErrorMessage="1" sqref="C21 G19:G23 G10:G11 G16:G17 G13:G14 G25:G26" xr:uid="{B7171745-7BF2-4D72-93DB-C0661BCDD8A9}"/>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563321-E690-417C-BD17-8E669BAFF436}">
  <sheetPr>
    <tabColor rgb="FFFFFF00"/>
  </sheetPr>
  <dimension ref="A1:AQ37"/>
  <sheetViews>
    <sheetView showGridLines="0" topLeftCell="Q22" zoomScale="70" zoomScaleNormal="70" workbookViewId="0">
      <selection activeCell="AH23" sqref="AH23"/>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0" width="10.7109375" style="1" customWidth="1"/>
    <col min="31" max="31" width="22.7109375" style="1" customWidth="1"/>
    <col min="32" max="16384" width="11.42578125" style="1"/>
  </cols>
  <sheetData>
    <row r="1" spans="1:43" ht="40.5" customHeight="1">
      <c r="A1" s="148" t="str">
        <f>'PANEL DE CONTROL DISTRITAL'!A1:Q1</f>
        <v>INSTITUTO NACIONAL ELECTORAL
SISTEMA DE GESTIÓN DE LA CALIDAD
ESTADO DE MÉXICO</v>
      </c>
      <c r="B1" s="148"/>
      <c r="C1" s="148"/>
      <c r="D1" s="148"/>
      <c r="E1" s="148"/>
      <c r="F1" s="148"/>
      <c r="G1" s="148"/>
      <c r="H1" s="148"/>
      <c r="I1" s="148"/>
      <c r="J1" s="148"/>
      <c r="K1" s="148"/>
      <c r="L1" s="148"/>
      <c r="M1" s="148"/>
      <c r="N1" s="148"/>
      <c r="O1" s="148"/>
      <c r="P1" s="148"/>
      <c r="Q1" s="148"/>
      <c r="R1" s="148"/>
      <c r="S1" s="148"/>
      <c r="T1" s="148"/>
      <c r="U1" s="148"/>
      <c r="V1" s="148"/>
      <c r="W1" s="148"/>
      <c r="X1" s="148"/>
      <c r="Y1" s="148"/>
      <c r="Z1" s="148"/>
      <c r="AA1" s="148"/>
      <c r="AB1" s="148"/>
      <c r="AC1" s="148"/>
      <c r="AD1" s="148"/>
      <c r="AE1" s="148"/>
    </row>
    <row r="2" spans="1:43" ht="33.75" customHeight="1">
      <c r="A2" s="11"/>
      <c r="B2" s="11"/>
      <c r="C2" s="11"/>
      <c r="D2" s="9" t="s">
        <v>89</v>
      </c>
      <c r="E2" s="9">
        <v>27</v>
      </c>
      <c r="F2" s="149" t="s">
        <v>90</v>
      </c>
      <c r="G2" s="149"/>
      <c r="H2" s="20">
        <v>152751</v>
      </c>
      <c r="I2" s="19"/>
      <c r="J2" s="19"/>
      <c r="K2" s="11"/>
      <c r="L2" s="11"/>
      <c r="M2" s="11"/>
      <c r="N2" s="11"/>
      <c r="O2" s="11"/>
      <c r="P2" s="11"/>
      <c r="Q2" s="11"/>
      <c r="R2" s="11"/>
      <c r="S2" s="11"/>
      <c r="T2" s="11"/>
      <c r="U2" s="11"/>
      <c r="V2" s="11"/>
      <c r="W2" s="58"/>
      <c r="X2" s="150" t="str">
        <f>'PANEL DE CONTROL DISTRITAL'!M2</f>
        <v>Fecha de corte: 22/01/2024</v>
      </c>
      <c r="Y2" s="150"/>
      <c r="Z2" s="150"/>
      <c r="AA2" s="150"/>
      <c r="AB2" s="150"/>
      <c r="AC2" s="150"/>
      <c r="AD2" s="150"/>
      <c r="AE2" s="150"/>
      <c r="AF2" s="15"/>
    </row>
    <row r="3" spans="1:43" ht="11.25" customHeight="1">
      <c r="A3" s="11"/>
      <c r="B3" s="6"/>
      <c r="C3" s="6"/>
      <c r="D3" s="6"/>
      <c r="E3" s="6"/>
      <c r="F3" s="6"/>
      <c r="G3" s="6"/>
      <c r="H3" s="6"/>
      <c r="I3" s="6"/>
      <c r="J3" s="6"/>
      <c r="K3" s="6"/>
      <c r="L3" s="6"/>
      <c r="M3" s="6"/>
      <c r="N3" s="6"/>
      <c r="O3" s="6"/>
      <c r="P3" s="6"/>
      <c r="Q3" s="6"/>
      <c r="R3" s="6"/>
      <c r="S3" s="6"/>
      <c r="T3" s="6"/>
      <c r="U3" s="6"/>
      <c r="V3" s="6"/>
      <c r="W3" s="6"/>
      <c r="X3" s="6"/>
      <c r="Y3" s="6"/>
      <c r="Z3" s="6"/>
      <c r="AA3" s="6"/>
      <c r="AB3" s="6"/>
      <c r="AC3" s="6"/>
      <c r="AD3" s="6"/>
    </row>
    <row r="4" spans="1:43" ht="30" customHeight="1">
      <c r="A4" s="154" t="s">
        <v>91</v>
      </c>
      <c r="B4" s="155"/>
      <c r="C4" s="155"/>
      <c r="D4" s="155"/>
      <c r="E4" s="155"/>
      <c r="F4" s="155"/>
      <c r="G4" s="155"/>
      <c r="H4" s="155"/>
      <c r="I4" s="155"/>
      <c r="J4" s="155"/>
      <c r="K4" s="155"/>
      <c r="L4" s="155"/>
      <c r="M4" s="155"/>
      <c r="N4" s="155"/>
      <c r="O4" s="155"/>
      <c r="P4" s="155"/>
      <c r="Q4" s="155"/>
      <c r="R4" s="155"/>
      <c r="S4" s="155"/>
      <c r="T4" s="155"/>
      <c r="U4" s="155"/>
      <c r="V4" s="155"/>
      <c r="W4" s="155"/>
      <c r="X4" s="155"/>
      <c r="Y4" s="155"/>
      <c r="Z4" s="155"/>
      <c r="AA4" s="155"/>
      <c r="AB4" s="155"/>
      <c r="AC4" s="155"/>
      <c r="AD4" s="155"/>
      <c r="AE4" s="156"/>
      <c r="AG4" s="18"/>
    </row>
    <row r="5" spans="1:43" ht="5.25" customHeight="1">
      <c r="A5" s="157"/>
      <c r="B5" s="158"/>
      <c r="C5" s="158"/>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9"/>
    </row>
    <row r="6" spans="1:43" ht="18" customHeight="1">
      <c r="A6" s="151" t="str">
        <f>'PANEL DE CONTROL DISTRITAL'!A6</f>
        <v>Número</v>
      </c>
      <c r="B6" s="152" t="str">
        <f>'PANEL DE CONTROL DISTRITAL'!B6</f>
        <v xml:space="preserve">PROCESOS SUSTANTIVOS E INDICADORES </v>
      </c>
      <c r="C6" s="152"/>
      <c r="D6" s="152"/>
      <c r="E6" s="152"/>
      <c r="F6" s="152"/>
      <c r="G6" s="152"/>
      <c r="H6" s="152"/>
      <c r="I6" s="160" t="s">
        <v>92</v>
      </c>
      <c r="J6" s="161"/>
      <c r="K6" s="161"/>
      <c r="L6" s="161"/>
      <c r="M6" s="161"/>
      <c r="N6" s="161"/>
      <c r="O6" s="161"/>
      <c r="P6" s="161"/>
      <c r="Q6" s="161"/>
      <c r="R6" s="161"/>
      <c r="S6" s="161"/>
      <c r="T6" s="161"/>
      <c r="U6" s="161"/>
      <c r="V6" s="161"/>
      <c r="W6" s="161"/>
      <c r="X6" s="161"/>
      <c r="Y6" s="85"/>
      <c r="Z6" s="85"/>
      <c r="AA6" s="85"/>
      <c r="AB6" s="85"/>
      <c r="AC6" s="85"/>
      <c r="AD6" s="85"/>
      <c r="AE6" s="153" t="s">
        <v>93</v>
      </c>
    </row>
    <row r="7" spans="1:43" ht="17.25" customHeight="1">
      <c r="A7" s="151"/>
      <c r="B7" s="152" t="str">
        <f>'PANEL DE CONTROL DISTRITAL'!B7</f>
        <v>DESCRIPCIÓN</v>
      </c>
      <c r="C7" s="152"/>
      <c r="D7" s="152"/>
      <c r="E7" s="152" t="str">
        <f>'PANEL DE CONTROL DISTRITAL'!E7</f>
        <v>MEDICIÓN</v>
      </c>
      <c r="F7" s="152"/>
      <c r="G7" s="152"/>
      <c r="H7" s="152"/>
      <c r="I7" s="162" t="str">
        <f>'PANEL DE CONTROL DISTRITAL'!A5</f>
        <v>CAMPAÑA ANUAL INTENSA 2023</v>
      </c>
      <c r="J7" s="163"/>
      <c r="K7" s="163"/>
      <c r="L7" s="163"/>
      <c r="M7" s="163"/>
      <c r="N7" s="163"/>
      <c r="O7" s="163"/>
      <c r="P7" s="163"/>
      <c r="Q7" s="163"/>
      <c r="R7" s="163"/>
      <c r="S7" s="163"/>
      <c r="T7" s="163"/>
      <c r="U7" s="163"/>
      <c r="V7" s="163"/>
      <c r="W7" s="163"/>
      <c r="X7" s="163"/>
      <c r="Y7" s="86"/>
      <c r="Z7" s="86"/>
      <c r="AA7" s="86"/>
      <c r="AB7" s="86"/>
      <c r="AC7" s="86"/>
      <c r="AD7" s="86"/>
      <c r="AE7" s="153"/>
    </row>
    <row r="8" spans="1:43" ht="5.25" customHeight="1">
      <c r="A8" s="151"/>
      <c r="B8" s="164"/>
      <c r="C8" s="165"/>
      <c r="D8" s="165"/>
      <c r="E8" s="165"/>
      <c r="F8" s="165"/>
      <c r="G8" s="165"/>
      <c r="H8" s="165"/>
      <c r="I8" s="165"/>
      <c r="J8" s="165"/>
      <c r="K8" s="165"/>
      <c r="L8" s="165"/>
      <c r="M8" s="165"/>
      <c r="N8" s="165"/>
      <c r="O8" s="165"/>
      <c r="P8" s="165"/>
      <c r="Q8" s="165"/>
      <c r="R8" s="165"/>
      <c r="S8" s="165"/>
      <c r="T8" s="165"/>
      <c r="U8" s="165"/>
      <c r="V8" s="165"/>
      <c r="W8" s="165"/>
      <c r="X8" s="165"/>
      <c r="Y8" s="87"/>
      <c r="Z8" s="87"/>
      <c r="AA8" s="87"/>
      <c r="AB8" s="87"/>
      <c r="AC8" s="87"/>
      <c r="AD8" s="87"/>
      <c r="AE8" s="153"/>
    </row>
    <row r="9" spans="1:43" s="2" customFormat="1" ht="29.25" customHeight="1" thickTop="1" thickBot="1">
      <c r="A9" s="151"/>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42" t="str">
        <f>'PANEL DE CONTROL DISTRITAL'!H8</f>
        <v>Nominativo</v>
      </c>
      <c r="I9" s="31" t="str">
        <f>'152551'!I9</f>
        <v>2023-37</v>
      </c>
      <c r="J9" s="31" t="str">
        <f>'152551'!J9</f>
        <v>2023-38</v>
      </c>
      <c r="K9" s="31" t="str">
        <f>'152551'!K9</f>
        <v>2023-39</v>
      </c>
      <c r="L9" s="31" t="str">
        <f>'152551'!L9</f>
        <v>2023-40</v>
      </c>
      <c r="M9" s="31" t="str">
        <f>'152551'!M9</f>
        <v>2023-41</v>
      </c>
      <c r="N9" s="31" t="str">
        <f>'152551'!N9</f>
        <v>2023-42</v>
      </c>
      <c r="O9" s="31" t="str">
        <f>'152551'!O9</f>
        <v>2023-43</v>
      </c>
      <c r="P9" s="31" t="str">
        <f>'152551'!P9</f>
        <v>2023-44</v>
      </c>
      <c r="Q9" s="31" t="str">
        <f>'152551'!Q9</f>
        <v>2023-45</v>
      </c>
      <c r="R9" s="31" t="str">
        <f>'152551'!R9</f>
        <v>2023-46</v>
      </c>
      <c r="S9" s="31" t="str">
        <f>'152551'!S9</f>
        <v>2023-47</v>
      </c>
      <c r="T9" s="31" t="str">
        <f>'152551'!T9</f>
        <v>2023-48</v>
      </c>
      <c r="U9" s="31" t="str">
        <f>'152551'!U9</f>
        <v>2023-49</v>
      </c>
      <c r="V9" s="31" t="str">
        <f>'152551'!V9</f>
        <v>2023-50</v>
      </c>
      <c r="W9" s="31" t="str">
        <f>'152551'!W9</f>
        <v>2023-51</v>
      </c>
      <c r="X9" s="31" t="str">
        <f>'152551'!X9</f>
        <v>2023-52</v>
      </c>
      <c r="Y9" s="31" t="s">
        <v>110</v>
      </c>
      <c r="Z9" s="31" t="s">
        <v>111</v>
      </c>
      <c r="AA9" s="31" t="s">
        <v>112</v>
      </c>
      <c r="AB9" s="31" t="s">
        <v>113</v>
      </c>
      <c r="AC9" s="31" t="s">
        <v>114</v>
      </c>
      <c r="AD9" s="31" t="s">
        <v>115</v>
      </c>
      <c r="AE9" s="153"/>
    </row>
    <row r="10" spans="1:43" s="2" customFormat="1" ht="50.1" customHeight="1" thickTop="1" thickBot="1">
      <c r="A10" s="167">
        <f>'PANEL DE CONTROL DISTRITAL'!A9</f>
        <v>1</v>
      </c>
      <c r="B10" s="169" t="str">
        <f>'PANEL DE CONTROL DISTRITAL'!B9</f>
        <v>ENTREVISTA</v>
      </c>
      <c r="C10" s="166" t="str">
        <f>'PANEL DE CONTROL DISTRITAL'!C9</f>
        <v xml:space="preserve"> Auxiliar de Atención Ciudadana</v>
      </c>
      <c r="D10" s="170" t="str">
        <f>'PANEL DE CONTROL DISTRITAL'!D9</f>
        <v>Efectividad de la entrevista =</v>
      </c>
      <c r="E10" s="166" t="str">
        <f>'PANEL DE CONTROL DISTRITAL'!E9</f>
        <v>(Número de trámites aplicados / (Número de fichas requisitadas - Notificaciones de improcedencia de trámite)) x 100</v>
      </c>
      <c r="F10" s="171" t="str">
        <f>'PANEL DE CONTROL DISTRITAL'!F9</f>
        <v>Semanal (remesa)</v>
      </c>
      <c r="G10" s="172">
        <f>'PANEL DE CONTROL DISTRITAL'!G9</f>
        <v>0.9</v>
      </c>
      <c r="H10" s="25" t="str">
        <f>'PANEL DE CONTROL DISTRITAL'!H9</f>
        <v>Número de trámites aplicados</v>
      </c>
      <c r="I10" s="23">
        <v>128</v>
      </c>
      <c r="J10" s="23">
        <v>647</v>
      </c>
      <c r="K10" s="23">
        <v>583</v>
      </c>
      <c r="L10" s="23">
        <v>617</v>
      </c>
      <c r="M10" s="23">
        <v>649</v>
      </c>
      <c r="N10" s="23">
        <v>637</v>
      </c>
      <c r="O10" s="23">
        <v>643</v>
      </c>
      <c r="P10" s="23">
        <v>686</v>
      </c>
      <c r="Q10" s="23">
        <v>612</v>
      </c>
      <c r="R10" s="23">
        <v>428</v>
      </c>
      <c r="S10" s="23">
        <v>762</v>
      </c>
      <c r="T10" s="23">
        <v>744</v>
      </c>
      <c r="U10" s="23">
        <v>665</v>
      </c>
      <c r="V10" s="23">
        <v>911</v>
      </c>
      <c r="W10" s="23">
        <v>950</v>
      </c>
      <c r="X10" s="23">
        <v>839</v>
      </c>
      <c r="Y10" s="23">
        <v>929</v>
      </c>
      <c r="Z10" s="23">
        <v>742</v>
      </c>
      <c r="AA10" s="23">
        <v>1107</v>
      </c>
      <c r="AB10" s="23">
        <v>1755</v>
      </c>
      <c r="AC10" s="75">
        <v>2486</v>
      </c>
      <c r="AD10" s="64">
        <v>552</v>
      </c>
      <c r="AE10" s="168">
        <f>IFERROR(SUM(I10:AD10)/SUM(I11:AD11),0)</f>
        <v>0.99691085613415709</v>
      </c>
    </row>
    <row r="11" spans="1:43" s="2" customFormat="1" ht="50.1" customHeight="1" thickTop="1" thickBot="1">
      <c r="A11" s="167"/>
      <c r="B11" s="169"/>
      <c r="C11" s="166"/>
      <c r="D11" s="170"/>
      <c r="E11" s="166"/>
      <c r="F11" s="171"/>
      <c r="G11" s="172"/>
      <c r="H11" s="25" t="str">
        <f>'PANEL DE CONTROL DISTRITAL'!H10</f>
        <v>Número de fichas requisitadas - Notificaciones de improcedencia de trámite</v>
      </c>
      <c r="I11" s="43">
        <v>128</v>
      </c>
      <c r="J11" s="43">
        <v>651</v>
      </c>
      <c r="K11" s="43">
        <v>583</v>
      </c>
      <c r="L11" s="43">
        <v>618</v>
      </c>
      <c r="M11" s="43">
        <v>651</v>
      </c>
      <c r="N11" s="43">
        <v>639</v>
      </c>
      <c r="O11" s="43">
        <v>644</v>
      </c>
      <c r="P11" s="43">
        <v>687</v>
      </c>
      <c r="Q11" s="43">
        <v>615</v>
      </c>
      <c r="R11" s="43">
        <v>430</v>
      </c>
      <c r="S11" s="43">
        <v>764</v>
      </c>
      <c r="T11" s="43">
        <v>747</v>
      </c>
      <c r="U11" s="43">
        <v>672</v>
      </c>
      <c r="V11" s="43">
        <v>914</v>
      </c>
      <c r="W11" s="43">
        <v>952</v>
      </c>
      <c r="X11" s="43">
        <v>842</v>
      </c>
      <c r="Y11" s="43">
        <v>933</v>
      </c>
      <c r="Z11" s="43">
        <v>744</v>
      </c>
      <c r="AA11" s="43">
        <v>1110</v>
      </c>
      <c r="AB11" s="43">
        <v>1760</v>
      </c>
      <c r="AC11" s="98">
        <v>2492</v>
      </c>
      <c r="AD11" s="68">
        <v>552</v>
      </c>
      <c r="AE11" s="168"/>
    </row>
    <row r="12" spans="1:43" s="45" customFormat="1" ht="8.1" customHeight="1" thickTop="1" thickBot="1">
      <c r="A12" s="167"/>
      <c r="B12" s="167"/>
      <c r="C12" s="167"/>
      <c r="D12" s="167"/>
      <c r="E12" s="167"/>
      <c r="F12" s="167"/>
      <c r="G12" s="167"/>
      <c r="H12" s="167"/>
      <c r="I12" s="167"/>
      <c r="J12" s="167"/>
      <c r="K12" s="167"/>
      <c r="L12" s="167"/>
      <c r="M12" s="167"/>
      <c r="N12" s="167"/>
      <c r="O12" s="167"/>
      <c r="P12" s="167"/>
      <c r="Q12" s="167"/>
      <c r="R12" s="167"/>
      <c r="S12" s="167"/>
      <c r="T12" s="167"/>
      <c r="U12" s="167"/>
      <c r="V12" s="167"/>
      <c r="W12" s="167"/>
      <c r="X12" s="167"/>
      <c r="Y12" s="167"/>
      <c r="Z12" s="167"/>
      <c r="AA12" s="167"/>
      <c r="AB12" s="167"/>
      <c r="AC12" s="167"/>
      <c r="AD12" s="167"/>
      <c r="AE12" s="167"/>
      <c r="AF12" s="44"/>
      <c r="AG12" s="44"/>
      <c r="AH12" s="44"/>
      <c r="AI12" s="44"/>
      <c r="AJ12" s="44"/>
      <c r="AK12" s="44"/>
      <c r="AL12" s="44"/>
      <c r="AM12" s="44"/>
      <c r="AN12" s="44"/>
      <c r="AO12" s="44"/>
      <c r="AP12" s="44"/>
      <c r="AQ12" s="44"/>
    </row>
    <row r="13" spans="1:43" s="3" customFormat="1" ht="50.1" customHeight="1">
      <c r="A13" s="167">
        <f>'PANEL DE CONTROL DISTRITAL'!A12</f>
        <v>2</v>
      </c>
      <c r="B13" s="169" t="str">
        <f>'PANEL DE CONTROL DISTRITAL'!B12</f>
        <v>TRÁMITE</v>
      </c>
      <c r="C13" s="166" t="str">
        <f>'PANEL DE CONTROL DISTRITAL'!C12</f>
        <v>Operador de Equipo Tecnológico</v>
      </c>
      <c r="D13" s="170" t="str">
        <f>'PANEL DE CONTROL DISTRITAL'!D12</f>
        <v>Trámites exitosos efectivos=</v>
      </c>
      <c r="E13" s="166" t="str">
        <f>'PANEL DE CONTROL DISTRITAL'!E12</f>
        <v>(Número de trámites exitosos / Número de trámites aplicados) x 100</v>
      </c>
      <c r="F13" s="171" t="str">
        <f>'PANEL DE CONTROL DISTRITAL'!F12</f>
        <v>Semanal (remesa)</v>
      </c>
      <c r="G13" s="172">
        <f>'PANEL DE CONTROL DISTRITAL'!G12</f>
        <v>0.9</v>
      </c>
      <c r="H13" s="25" t="str">
        <f>'PANEL DE CONTROL DISTRITAL'!H12</f>
        <v>Número de trámites exitosos</v>
      </c>
      <c r="I13" s="23">
        <v>126</v>
      </c>
      <c r="J13" s="23">
        <v>647</v>
      </c>
      <c r="K13" s="23">
        <v>580</v>
      </c>
      <c r="L13" s="23">
        <v>617</v>
      </c>
      <c r="M13" s="23">
        <v>649</v>
      </c>
      <c r="N13" s="23">
        <v>635</v>
      </c>
      <c r="O13" s="23">
        <v>637</v>
      </c>
      <c r="P13" s="23">
        <v>685</v>
      </c>
      <c r="Q13" s="23">
        <v>611</v>
      </c>
      <c r="R13" s="23">
        <v>428</v>
      </c>
      <c r="S13" s="23">
        <v>761</v>
      </c>
      <c r="T13" s="23">
        <v>743</v>
      </c>
      <c r="U13" s="23">
        <v>664</v>
      </c>
      <c r="V13" s="23">
        <v>911</v>
      </c>
      <c r="W13" s="23">
        <v>950</v>
      </c>
      <c r="X13" s="23">
        <v>837</v>
      </c>
      <c r="Y13" s="23">
        <v>929</v>
      </c>
      <c r="Z13" s="23">
        <v>742</v>
      </c>
      <c r="AA13" s="23">
        <v>1106</v>
      </c>
      <c r="AB13" s="23">
        <v>1753</v>
      </c>
      <c r="AC13" s="23">
        <v>2483</v>
      </c>
      <c r="AD13" s="64">
        <v>552</v>
      </c>
      <c r="AE13" s="168">
        <f>IFERROR(SUM(I13:AD13)/SUM(I14:AD14),0)</f>
        <v>0.99850605876168874</v>
      </c>
    </row>
    <row r="14" spans="1:43" s="3" customFormat="1" ht="50.1" customHeight="1" thickTop="1" thickBot="1">
      <c r="A14" s="167"/>
      <c r="B14" s="169"/>
      <c r="C14" s="166"/>
      <c r="D14" s="170"/>
      <c r="E14" s="166"/>
      <c r="F14" s="171"/>
      <c r="G14" s="172"/>
      <c r="H14" s="25" t="str">
        <f>'PANEL DE CONTROL DISTRITAL'!H13</f>
        <v>Número de trámites aplicados</v>
      </c>
      <c r="I14" s="43">
        <v>128</v>
      </c>
      <c r="J14" s="43">
        <v>647</v>
      </c>
      <c r="K14" s="43">
        <v>583</v>
      </c>
      <c r="L14" s="43">
        <v>617</v>
      </c>
      <c r="M14" s="43">
        <v>649</v>
      </c>
      <c r="N14" s="43">
        <v>637</v>
      </c>
      <c r="O14" s="43">
        <v>643</v>
      </c>
      <c r="P14" s="43">
        <v>687</v>
      </c>
      <c r="Q14" s="43">
        <v>612</v>
      </c>
      <c r="R14" s="43">
        <v>428</v>
      </c>
      <c r="S14" s="43">
        <v>762</v>
      </c>
      <c r="T14" s="43">
        <v>744</v>
      </c>
      <c r="U14" s="43">
        <v>665</v>
      </c>
      <c r="V14" s="43">
        <v>911</v>
      </c>
      <c r="W14" s="43">
        <v>950</v>
      </c>
      <c r="X14" s="43">
        <v>839</v>
      </c>
      <c r="Y14" s="43">
        <v>929</v>
      </c>
      <c r="Z14" s="43">
        <v>742</v>
      </c>
      <c r="AA14" s="43">
        <v>1107</v>
      </c>
      <c r="AB14" s="43">
        <v>1755</v>
      </c>
      <c r="AC14" s="98">
        <v>2486</v>
      </c>
      <c r="AD14" s="68">
        <v>552</v>
      </c>
      <c r="AE14" s="168"/>
    </row>
    <row r="15" spans="1:43" s="45" customFormat="1" ht="8.1" customHeight="1" thickTop="1" thickBot="1">
      <c r="A15" s="167"/>
      <c r="B15" s="167"/>
      <c r="C15" s="167"/>
      <c r="D15" s="167"/>
      <c r="E15" s="167"/>
      <c r="F15" s="167"/>
      <c r="G15" s="167"/>
      <c r="H15" s="167"/>
      <c r="I15" s="167"/>
      <c r="J15" s="167"/>
      <c r="K15" s="167"/>
      <c r="L15" s="167"/>
      <c r="M15" s="167"/>
      <c r="N15" s="167"/>
      <c r="O15" s="167"/>
      <c r="P15" s="167"/>
      <c r="Q15" s="167"/>
      <c r="R15" s="167"/>
      <c r="S15" s="167"/>
      <c r="T15" s="167"/>
      <c r="U15" s="167"/>
      <c r="V15" s="167"/>
      <c r="W15" s="167"/>
      <c r="X15" s="167"/>
      <c r="Y15" s="167"/>
      <c r="Z15" s="167"/>
      <c r="AA15" s="167"/>
      <c r="AB15" s="167"/>
      <c r="AC15" s="167"/>
      <c r="AD15" s="167"/>
      <c r="AE15" s="167"/>
      <c r="AF15" s="44"/>
      <c r="AG15" s="44"/>
      <c r="AH15" s="44"/>
      <c r="AI15" s="44"/>
      <c r="AJ15" s="44"/>
      <c r="AK15" s="44"/>
      <c r="AL15" s="44"/>
      <c r="AM15" s="44"/>
      <c r="AN15" s="44"/>
      <c r="AO15" s="44"/>
      <c r="AP15" s="44"/>
      <c r="AQ15" s="44"/>
    </row>
    <row r="16" spans="1:43" s="3" customFormat="1" ht="50.1" customHeight="1" thickTop="1" thickBot="1">
      <c r="A16" s="167">
        <f>'PANEL DE CONTROL DISTRITAL'!A15</f>
        <v>3</v>
      </c>
      <c r="B16" s="169" t="str">
        <f>'PANEL DE CONTROL DISTRITAL'!B15</f>
        <v>TRANSFERENCIA</v>
      </c>
      <c r="C16" s="166" t="str">
        <f>'PANEL DE CONTROL DISTRITAL'!C15</f>
        <v>Responsable de Módulo</v>
      </c>
      <c r="D16" s="170" t="str">
        <f>'PANEL DE CONTROL DISTRITAL'!D15</f>
        <v xml:space="preserve">Transacciones exitosas = </v>
      </c>
      <c r="E16" s="166" t="str">
        <f>'PANEL DE CONTROL DISTRITAL'!E15</f>
        <v>(Número de Archivos de Transacción aceptados /Total de Archivos de Transacción procesados) x100</v>
      </c>
      <c r="F16" s="171" t="str">
        <f>'PANEL DE CONTROL DISTRITAL'!F15</f>
        <v>Semanal (remesa)</v>
      </c>
      <c r="G16" s="172">
        <f>'PANEL DE CONTROL DISTRITAL'!G15</f>
        <v>0.9</v>
      </c>
      <c r="H16" s="25" t="str">
        <f>'PANEL DE CONTROL DISTRITAL'!H15</f>
        <v>Número de Archivos de Transacción aceptados</v>
      </c>
      <c r="I16" s="23">
        <v>128</v>
      </c>
      <c r="J16" s="23">
        <v>647</v>
      </c>
      <c r="K16" s="23">
        <v>583</v>
      </c>
      <c r="L16" s="23">
        <v>617</v>
      </c>
      <c r="M16" s="23">
        <v>649</v>
      </c>
      <c r="N16" s="23">
        <v>637</v>
      </c>
      <c r="O16" s="23">
        <v>643</v>
      </c>
      <c r="P16" s="23">
        <v>687</v>
      </c>
      <c r="Q16" s="23">
        <v>612</v>
      </c>
      <c r="R16" s="23">
        <v>428</v>
      </c>
      <c r="S16" s="23">
        <v>762</v>
      </c>
      <c r="T16" s="23">
        <v>744</v>
      </c>
      <c r="U16" s="23">
        <v>665</v>
      </c>
      <c r="V16" s="23">
        <v>911</v>
      </c>
      <c r="W16" s="23">
        <v>950</v>
      </c>
      <c r="X16" s="23">
        <v>839</v>
      </c>
      <c r="Y16" s="23">
        <v>929</v>
      </c>
      <c r="Z16" s="23">
        <v>742</v>
      </c>
      <c r="AA16" s="23">
        <v>1107</v>
      </c>
      <c r="AB16" s="23">
        <v>1755</v>
      </c>
      <c r="AC16" s="75">
        <v>2486</v>
      </c>
      <c r="AD16" s="64">
        <v>552</v>
      </c>
      <c r="AE16" s="168">
        <f>IFERROR(SUM(I16:AD16)/SUM(I17:AD17),0)</f>
        <v>1</v>
      </c>
    </row>
    <row r="17" spans="1:43" s="3" customFormat="1" ht="50.1" customHeight="1" thickTop="1" thickBot="1">
      <c r="A17" s="167"/>
      <c r="B17" s="169"/>
      <c r="C17" s="166"/>
      <c r="D17" s="170"/>
      <c r="E17" s="166"/>
      <c r="F17" s="171"/>
      <c r="G17" s="172"/>
      <c r="H17" s="25" t="str">
        <f>'PANEL DE CONTROL DISTRITAL'!H16</f>
        <v>Total de Archivos de Transacción procesados</v>
      </c>
      <c r="I17" s="43">
        <v>128</v>
      </c>
      <c r="J17" s="43">
        <v>647</v>
      </c>
      <c r="K17" s="43">
        <v>583</v>
      </c>
      <c r="L17" s="43">
        <v>617</v>
      </c>
      <c r="M17" s="43">
        <v>649</v>
      </c>
      <c r="N17" s="43">
        <v>637</v>
      </c>
      <c r="O17" s="43">
        <v>643</v>
      </c>
      <c r="P17" s="43">
        <v>687</v>
      </c>
      <c r="Q17" s="43">
        <v>612</v>
      </c>
      <c r="R17" s="43">
        <v>428</v>
      </c>
      <c r="S17" s="43">
        <v>762</v>
      </c>
      <c r="T17" s="43">
        <v>744</v>
      </c>
      <c r="U17" s="43">
        <v>665</v>
      </c>
      <c r="V17" s="43">
        <v>911</v>
      </c>
      <c r="W17" s="43">
        <v>950</v>
      </c>
      <c r="X17" s="43">
        <v>839</v>
      </c>
      <c r="Y17" s="43">
        <v>929</v>
      </c>
      <c r="Z17" s="43">
        <v>742</v>
      </c>
      <c r="AA17" s="43">
        <v>1107</v>
      </c>
      <c r="AB17" s="43">
        <v>1755</v>
      </c>
      <c r="AC17" s="98">
        <v>2486</v>
      </c>
      <c r="AD17" s="68">
        <v>552</v>
      </c>
      <c r="AE17" s="168"/>
    </row>
    <row r="18" spans="1:43" s="45" customFormat="1" ht="8.1" customHeight="1" thickTop="1" thickBot="1">
      <c r="A18" s="167"/>
      <c r="B18" s="167"/>
      <c r="C18" s="167"/>
      <c r="D18" s="167"/>
      <c r="E18" s="167"/>
      <c r="F18" s="167"/>
      <c r="G18" s="167"/>
      <c r="H18" s="167"/>
      <c r="I18" s="167"/>
      <c r="J18" s="167"/>
      <c r="K18" s="167"/>
      <c r="L18" s="167"/>
      <c r="M18" s="167"/>
      <c r="N18" s="167"/>
      <c r="O18" s="167"/>
      <c r="P18" s="167"/>
      <c r="Q18" s="167"/>
      <c r="R18" s="167"/>
      <c r="S18" s="167"/>
      <c r="T18" s="167"/>
      <c r="U18" s="167"/>
      <c r="V18" s="167"/>
      <c r="W18" s="167"/>
      <c r="X18" s="167"/>
      <c r="Y18" s="167"/>
      <c r="Z18" s="167"/>
      <c r="AA18" s="167"/>
      <c r="AB18" s="167"/>
      <c r="AC18" s="167"/>
      <c r="AD18" s="167"/>
      <c r="AE18" s="167"/>
      <c r="AF18" s="44"/>
      <c r="AG18" s="44"/>
      <c r="AH18" s="44"/>
      <c r="AI18" s="44"/>
      <c r="AJ18" s="44"/>
      <c r="AK18" s="44"/>
      <c r="AL18" s="44"/>
      <c r="AM18" s="44"/>
      <c r="AN18" s="44"/>
      <c r="AO18" s="44"/>
      <c r="AP18" s="44"/>
      <c r="AQ18" s="44"/>
    </row>
    <row r="19" spans="1:43" s="3" customFormat="1" ht="50.1" customHeight="1" thickTop="1" thickBot="1">
      <c r="A19" s="167">
        <f>'PANEL DE CONTROL DISTRITAL'!A18</f>
        <v>4</v>
      </c>
      <c r="B19" s="169" t="str">
        <f>'PANEL DE CONTROL DISTRITAL'!B18</f>
        <v>CONCILIACIÓN</v>
      </c>
      <c r="C19" s="166" t="str">
        <f>'PANEL DE CONTROL DISTRITAL'!C18</f>
        <v>Responsable de Módulo</v>
      </c>
      <c r="D19" s="170" t="str">
        <f>'PANEL DE CONTROL DISTRITAL'!D18</f>
        <v xml:space="preserve">Credenciales disponibles para entrega = </v>
      </c>
      <c r="E19" s="166" t="str">
        <f>'PANEL DE CONTROL DISTRITAL'!E18</f>
        <v>((Credenciales recibidas - Credenciales inconsistentes) / Credenciales recibidas) x 100</v>
      </c>
      <c r="F19" s="171" t="str">
        <f>'PANEL DE CONTROL DISTRITAL'!F18</f>
        <v>Semanal (remesa)</v>
      </c>
      <c r="G19" s="172">
        <f>'PANEL DE CONTROL DISTRITAL'!G18</f>
        <v>0.9</v>
      </c>
      <c r="H19" s="25" t="str">
        <f>'PANEL DE CONTROL DISTRITAL'!H18</f>
        <v xml:space="preserve">Credenciales Recibidas - Credenciales inconsistentes </v>
      </c>
      <c r="I19" s="23">
        <v>117</v>
      </c>
      <c r="J19" s="23">
        <v>623</v>
      </c>
      <c r="K19" s="23">
        <v>659</v>
      </c>
      <c r="L19" s="23">
        <v>523</v>
      </c>
      <c r="M19" s="23">
        <v>676</v>
      </c>
      <c r="N19" s="23">
        <v>636</v>
      </c>
      <c r="O19" s="23">
        <v>641</v>
      </c>
      <c r="P19" s="23">
        <v>658</v>
      </c>
      <c r="Q19" s="23">
        <v>547</v>
      </c>
      <c r="R19" s="23">
        <v>576</v>
      </c>
      <c r="S19" s="23">
        <v>605</v>
      </c>
      <c r="T19" s="23">
        <v>761</v>
      </c>
      <c r="U19" s="23">
        <v>617</v>
      </c>
      <c r="V19" s="23">
        <v>891</v>
      </c>
      <c r="W19" s="23">
        <v>1109</v>
      </c>
      <c r="X19" s="23">
        <v>695</v>
      </c>
      <c r="Y19" s="23">
        <v>800</v>
      </c>
      <c r="Z19" s="23">
        <v>448</v>
      </c>
      <c r="AA19" s="23">
        <v>569</v>
      </c>
      <c r="AB19" s="23">
        <v>1668</v>
      </c>
      <c r="AC19" s="75">
        <v>1501</v>
      </c>
      <c r="AD19" s="64">
        <v>0</v>
      </c>
      <c r="AE19" s="168">
        <f>IFERROR(SUM(I19:AD19)/SUM(I20:AD20),0)</f>
        <v>1</v>
      </c>
    </row>
    <row r="20" spans="1:43" s="3" customFormat="1" ht="50.1" customHeight="1" thickTop="1" thickBot="1">
      <c r="A20" s="167"/>
      <c r="B20" s="169"/>
      <c r="C20" s="166"/>
      <c r="D20" s="170"/>
      <c r="E20" s="166"/>
      <c r="F20" s="171"/>
      <c r="G20" s="172"/>
      <c r="H20" s="25" t="str">
        <f>'PANEL DE CONTROL DISTRITAL'!H19</f>
        <v>Credenciales recibidas</v>
      </c>
      <c r="I20" s="43">
        <v>117</v>
      </c>
      <c r="J20" s="43">
        <v>623</v>
      </c>
      <c r="K20" s="43">
        <v>659</v>
      </c>
      <c r="L20" s="43">
        <v>523</v>
      </c>
      <c r="M20" s="43">
        <v>676</v>
      </c>
      <c r="N20" s="43">
        <v>636</v>
      </c>
      <c r="O20" s="43">
        <v>641</v>
      </c>
      <c r="P20" s="43">
        <v>658</v>
      </c>
      <c r="Q20" s="43">
        <v>547</v>
      </c>
      <c r="R20" s="43">
        <v>576</v>
      </c>
      <c r="S20" s="43">
        <v>605</v>
      </c>
      <c r="T20" s="43">
        <v>761</v>
      </c>
      <c r="U20" s="43">
        <v>617</v>
      </c>
      <c r="V20" s="43">
        <v>891</v>
      </c>
      <c r="W20" s="43">
        <v>1109</v>
      </c>
      <c r="X20" s="43">
        <v>695</v>
      </c>
      <c r="Y20" s="43">
        <v>800</v>
      </c>
      <c r="Z20" s="43">
        <v>448</v>
      </c>
      <c r="AA20" s="43">
        <v>569</v>
      </c>
      <c r="AB20" s="43">
        <v>1668</v>
      </c>
      <c r="AC20" s="98">
        <v>1501</v>
      </c>
      <c r="AD20" s="68">
        <v>0</v>
      </c>
      <c r="AE20" s="168"/>
    </row>
    <row r="21" spans="1:43" s="45" customFormat="1" ht="8.1" customHeight="1" thickTop="1" thickBot="1">
      <c r="A21" s="46"/>
      <c r="B21" s="47"/>
      <c r="C21" s="48"/>
      <c r="D21" s="49"/>
      <c r="E21" s="48"/>
      <c r="F21" s="50"/>
      <c r="G21" s="51"/>
      <c r="H21" s="52"/>
      <c r="I21" s="53"/>
      <c r="J21" s="53"/>
      <c r="K21" s="53"/>
      <c r="L21" s="53"/>
      <c r="M21" s="53"/>
      <c r="N21" s="53"/>
      <c r="O21" s="53"/>
      <c r="P21" s="53"/>
      <c r="Q21" s="53"/>
      <c r="R21" s="53"/>
      <c r="S21" s="53"/>
      <c r="T21" s="53"/>
      <c r="U21" s="53"/>
      <c r="V21" s="53"/>
      <c r="W21" s="53"/>
      <c r="X21" s="53"/>
      <c r="Y21" s="53"/>
      <c r="Z21" s="53"/>
      <c r="AA21" s="53"/>
      <c r="AB21" s="53"/>
      <c r="AC21" s="53"/>
      <c r="AD21" s="53"/>
      <c r="AE21" s="54"/>
      <c r="AF21" s="44"/>
      <c r="AG21" s="44"/>
      <c r="AH21" s="44"/>
      <c r="AI21" s="44"/>
      <c r="AJ21" s="44"/>
      <c r="AK21" s="44"/>
      <c r="AL21" s="44"/>
      <c r="AM21" s="44"/>
      <c r="AN21" s="44"/>
      <c r="AO21" s="44"/>
      <c r="AP21" s="44"/>
      <c r="AQ21" s="44"/>
    </row>
    <row r="22" spans="1:43" s="3" customFormat="1" ht="50.1" customHeight="1" thickTop="1" thickBot="1">
      <c r="A22" s="167">
        <f>'PANEL DE CONTROL DISTRITAL'!A21</f>
        <v>5</v>
      </c>
      <c r="B22" s="169" t="str">
        <f>'PANEL DE CONTROL DISTRITAL'!B21</f>
        <v>CONCILIACIÓN</v>
      </c>
      <c r="C22" s="166" t="str">
        <f>'PANEL DE CONTROL DISTRITAL'!C21</f>
        <v>Responsable de Módulo</v>
      </c>
      <c r="D22" s="170" t="str">
        <f>'PANEL DE CONTROL DISTRITAL'!D21</f>
        <v xml:space="preserve">Credenciales disponibles para entrega = </v>
      </c>
      <c r="E22" s="166" t="str">
        <f>'PANEL DE CONTROL DISTRITAL'!E21</f>
        <v>(Credenciales en resguardo / Credenciales totales en SIIRFE disponibles para entrega) x 100</v>
      </c>
      <c r="F22" s="171" t="str">
        <f>'PANEL DE CONTROL DISTRITAL'!F21</f>
        <v>Semanal (remesa)</v>
      </c>
      <c r="G22" s="172">
        <f>'PANEL DE CONTROL DISTRITAL'!G21</f>
        <v>1</v>
      </c>
      <c r="H22" s="25" t="str">
        <f>'PANEL DE CONTROL DISTRITAL'!H21</f>
        <v>Credenciales en resguardo</v>
      </c>
      <c r="I22" s="64">
        <v>1614</v>
      </c>
      <c r="J22" s="65">
        <v>1476</v>
      </c>
      <c r="K22" s="65">
        <v>1551</v>
      </c>
      <c r="L22" s="65">
        <v>1270</v>
      </c>
      <c r="M22" s="23">
        <v>1374</v>
      </c>
      <c r="N22" s="23">
        <v>1328</v>
      </c>
      <c r="O22" s="23">
        <v>1302</v>
      </c>
      <c r="P22" s="23">
        <v>1286</v>
      </c>
      <c r="Q22" s="23">
        <v>1249</v>
      </c>
      <c r="R22" s="23">
        <v>1335</v>
      </c>
      <c r="S22" s="23">
        <v>1219</v>
      </c>
      <c r="T22" s="23">
        <v>1371</v>
      </c>
      <c r="U22" s="23">
        <v>1289</v>
      </c>
      <c r="V22" s="23">
        <v>1533</v>
      </c>
      <c r="W22" s="23">
        <v>1812</v>
      </c>
      <c r="X22" s="23">
        <v>1566</v>
      </c>
      <c r="Y22" s="23">
        <v>1488</v>
      </c>
      <c r="Z22" s="23">
        <v>1067</v>
      </c>
      <c r="AA22" s="23">
        <v>1018</v>
      </c>
      <c r="AB22" s="23">
        <v>1640</v>
      </c>
      <c r="AC22" s="75">
        <v>2098</v>
      </c>
      <c r="AD22" s="75">
        <v>1911</v>
      </c>
      <c r="AE22" s="168">
        <f>IFERROR(SUM(I22:AD22)/SUM(I23:AD23),0)</f>
        <v>1</v>
      </c>
    </row>
    <row r="23" spans="1:43" s="3" customFormat="1" ht="50.1" customHeight="1" thickTop="1" thickBot="1">
      <c r="A23" s="167"/>
      <c r="B23" s="169"/>
      <c r="C23" s="166"/>
      <c r="D23" s="170"/>
      <c r="E23" s="166"/>
      <c r="F23" s="171"/>
      <c r="G23" s="172"/>
      <c r="H23" s="25" t="str">
        <f>'PANEL DE CONTROL DISTRITAL'!H22</f>
        <v>Credenciales totales en SIIRFE disponibles para entrega</v>
      </c>
      <c r="I23" s="66">
        <v>1614</v>
      </c>
      <c r="J23" s="67">
        <v>1476</v>
      </c>
      <c r="K23" s="67">
        <v>1551</v>
      </c>
      <c r="L23" s="67">
        <v>1270</v>
      </c>
      <c r="M23" s="43">
        <v>1374</v>
      </c>
      <c r="N23" s="43">
        <v>1328</v>
      </c>
      <c r="O23" s="43">
        <v>1302</v>
      </c>
      <c r="P23" s="43">
        <v>1286</v>
      </c>
      <c r="Q23" s="43">
        <v>1249</v>
      </c>
      <c r="R23" s="43">
        <v>1335</v>
      </c>
      <c r="S23" s="43">
        <v>1219</v>
      </c>
      <c r="T23" s="43">
        <v>1371</v>
      </c>
      <c r="U23" s="43">
        <v>1289</v>
      </c>
      <c r="V23" s="43">
        <v>1533</v>
      </c>
      <c r="W23" s="43">
        <v>1812</v>
      </c>
      <c r="X23" s="43">
        <v>1566</v>
      </c>
      <c r="Y23" s="43">
        <v>1488</v>
      </c>
      <c r="Z23" s="43">
        <v>1067</v>
      </c>
      <c r="AA23" s="43">
        <v>1018</v>
      </c>
      <c r="AB23" s="43">
        <v>1640</v>
      </c>
      <c r="AC23" s="98">
        <v>2098</v>
      </c>
      <c r="AD23" s="98">
        <v>1911</v>
      </c>
      <c r="AE23" s="168"/>
    </row>
    <row r="24" spans="1:43" s="4" customFormat="1" ht="8.25" customHeight="1" thickTop="1" thickBot="1">
      <c r="A24" s="167"/>
      <c r="B24" s="167"/>
      <c r="C24" s="167"/>
      <c r="D24" s="167"/>
      <c r="E24" s="167"/>
      <c r="F24" s="167"/>
      <c r="G24" s="167"/>
      <c r="H24" s="167"/>
      <c r="I24" s="167"/>
      <c r="J24" s="167"/>
      <c r="K24" s="167"/>
      <c r="L24" s="167"/>
      <c r="M24" s="167"/>
      <c r="N24" s="167"/>
      <c r="O24" s="167"/>
      <c r="P24" s="167"/>
      <c r="Q24" s="167"/>
      <c r="R24" s="167"/>
      <c r="S24" s="167"/>
      <c r="T24" s="167"/>
      <c r="U24" s="167"/>
      <c r="V24" s="167"/>
      <c r="W24" s="167"/>
      <c r="X24" s="167"/>
      <c r="Y24" s="167"/>
      <c r="Z24" s="167"/>
      <c r="AA24" s="167"/>
      <c r="AB24" s="167"/>
      <c r="AC24" s="167"/>
      <c r="AD24" s="167"/>
      <c r="AE24" s="167"/>
    </row>
    <row r="25" spans="1:43" ht="50.1" customHeight="1" thickTop="1" thickBot="1">
      <c r="A25" s="167">
        <f>'PANEL DE CONTROL DISTRITAL'!A24</f>
        <v>6</v>
      </c>
      <c r="B25" s="169" t="str">
        <f>'PANEL DE CONTROL DISTRITAL'!B24</f>
        <v>ENTREGA</v>
      </c>
      <c r="C25" s="166" t="str">
        <f>'PANEL DE CONTROL DISTRITAL'!C24</f>
        <v>Operador de Equipo Tecnológico</v>
      </c>
      <c r="D25" s="170" t="str">
        <f>'PANEL DE CONTROL DISTRITAL'!D24</f>
        <v xml:space="preserve">Efectividad de entrega de CPV en MAC = </v>
      </c>
      <c r="E25" s="166" t="str">
        <f>'PANEL DE CONTROL DISTRITAL'!E24</f>
        <v>(Total de credenciales entregadas / Total de credenciales solicitadas) x 100</v>
      </c>
      <c r="F25" s="171" t="str">
        <f>'PANEL DE CONTROL DISTRITAL'!F24</f>
        <v>Semanal (remesa)</v>
      </c>
      <c r="G25" s="172">
        <f>'PANEL DE CONTROL DISTRITAL'!G24</f>
        <v>0.9</v>
      </c>
      <c r="H25" s="25" t="str">
        <f>'PANEL DE CONTROL DISTRITAL'!H24</f>
        <v xml:space="preserve">Total de credenciales entregadas </v>
      </c>
      <c r="I25" s="23">
        <v>181</v>
      </c>
      <c r="J25" s="23">
        <v>758</v>
      </c>
      <c r="K25" s="23">
        <v>570</v>
      </c>
      <c r="L25" s="23">
        <v>804</v>
      </c>
      <c r="M25" s="23">
        <v>566</v>
      </c>
      <c r="N25" s="23">
        <v>675</v>
      </c>
      <c r="O25" s="23">
        <v>667</v>
      </c>
      <c r="P25" s="23">
        <v>673</v>
      </c>
      <c r="Q25" s="23">
        <v>584</v>
      </c>
      <c r="R25" s="23">
        <v>490</v>
      </c>
      <c r="S25" s="23">
        <v>669</v>
      </c>
      <c r="T25" s="23">
        <v>609</v>
      </c>
      <c r="U25" s="23">
        <v>699</v>
      </c>
      <c r="V25" s="23">
        <v>647</v>
      </c>
      <c r="W25" s="23">
        <v>824</v>
      </c>
      <c r="X25" s="23">
        <v>941</v>
      </c>
      <c r="Y25" s="23">
        <v>878</v>
      </c>
      <c r="Z25" s="23">
        <v>869</v>
      </c>
      <c r="AA25" s="23">
        <v>617</v>
      </c>
      <c r="AB25" s="23">
        <v>1045</v>
      </c>
      <c r="AC25" s="75">
        <v>1028</v>
      </c>
      <c r="AD25" s="64">
        <v>187</v>
      </c>
      <c r="AE25" s="168">
        <f>IFERROR(SUM(I25:AD25)/SUM(I26:AD26),0)</f>
        <v>0.98858387224495181</v>
      </c>
    </row>
    <row r="26" spans="1:43" ht="50.1" customHeight="1" thickTop="1" thickBot="1">
      <c r="A26" s="167"/>
      <c r="B26" s="169"/>
      <c r="C26" s="166"/>
      <c r="D26" s="170"/>
      <c r="E26" s="166"/>
      <c r="F26" s="171"/>
      <c r="G26" s="172"/>
      <c r="H26" s="25" t="str">
        <f>'PANEL DE CONTROL DISTRITAL'!H25</f>
        <v xml:space="preserve"> Total de credenciales solicitadas</v>
      </c>
      <c r="I26" s="43">
        <v>181</v>
      </c>
      <c r="J26" s="43">
        <v>758</v>
      </c>
      <c r="K26" s="43">
        <v>571</v>
      </c>
      <c r="L26" s="43">
        <v>804</v>
      </c>
      <c r="M26" s="43">
        <v>566</v>
      </c>
      <c r="N26" s="43">
        <v>676</v>
      </c>
      <c r="O26" s="43">
        <v>667</v>
      </c>
      <c r="P26" s="43">
        <v>677</v>
      </c>
      <c r="Q26" s="43">
        <v>588</v>
      </c>
      <c r="R26" s="43">
        <v>490</v>
      </c>
      <c r="S26" s="43">
        <v>713</v>
      </c>
      <c r="T26" s="43">
        <v>609</v>
      </c>
      <c r="U26" s="43">
        <v>700</v>
      </c>
      <c r="V26" s="43">
        <v>648</v>
      </c>
      <c r="W26" s="43">
        <v>825</v>
      </c>
      <c r="X26" s="43">
        <v>942</v>
      </c>
      <c r="Y26" s="43">
        <v>881</v>
      </c>
      <c r="Z26" s="43">
        <v>873</v>
      </c>
      <c r="AA26" s="43">
        <v>663</v>
      </c>
      <c r="AB26" s="43">
        <v>1107</v>
      </c>
      <c r="AC26" s="98">
        <v>1028</v>
      </c>
      <c r="AD26" s="68">
        <v>187</v>
      </c>
      <c r="AE26" s="168"/>
    </row>
    <row r="27" spans="1:43" ht="15.75" customHeight="1" thickTop="1">
      <c r="B27" s="1" t="s">
        <v>116</v>
      </c>
      <c r="H27" s="55"/>
      <c r="I27" s="56"/>
      <c r="J27" s="56"/>
      <c r="K27" s="56"/>
      <c r="L27" s="56"/>
      <c r="M27" s="56"/>
      <c r="N27" s="56"/>
      <c r="O27" s="56"/>
      <c r="P27" s="56"/>
      <c r="Q27" s="56"/>
      <c r="R27" s="56"/>
      <c r="S27" s="56"/>
      <c r="T27" s="56"/>
      <c r="U27" s="56"/>
      <c r="V27" s="56"/>
      <c r="W27" s="56"/>
      <c r="X27" s="56"/>
      <c r="Y27" s="56"/>
      <c r="Z27" s="56"/>
      <c r="AA27" s="56"/>
      <c r="AB27" s="56"/>
      <c r="AC27" s="56"/>
      <c r="AD27" s="56"/>
      <c r="AE27" s="12"/>
    </row>
    <row r="28" spans="1:43" ht="15.75" customHeight="1">
      <c r="H28" s="57"/>
    </row>
    <row r="29" spans="1:43" ht="15.75" customHeight="1">
      <c r="H29" s="57"/>
      <c r="I29" s="179" t="s">
        <v>117</v>
      </c>
      <c r="J29" s="179"/>
      <c r="K29" s="179"/>
      <c r="L29" s="179"/>
    </row>
    <row r="30" spans="1:43" ht="15.75" customHeight="1">
      <c r="H30" s="57"/>
      <c r="I30" s="26"/>
      <c r="J30" s="27" t="s">
        <v>118</v>
      </c>
      <c r="K30" s="27"/>
      <c r="L30" s="27"/>
    </row>
    <row r="31" spans="1:43" ht="39" customHeight="1">
      <c r="H31" s="57"/>
      <c r="I31" s="28"/>
      <c r="J31" s="27" t="s">
        <v>119</v>
      </c>
      <c r="K31" s="27"/>
      <c r="L31" s="27"/>
    </row>
    <row r="32" spans="1:43" ht="30" customHeight="1">
      <c r="H32" s="57"/>
      <c r="I32" s="29"/>
      <c r="J32" s="27" t="s">
        <v>120</v>
      </c>
      <c r="K32" s="27"/>
      <c r="L32" s="27"/>
    </row>
    <row r="33" spans="2:13" ht="30" customHeight="1">
      <c r="H33" s="57"/>
      <c r="I33" s="27"/>
      <c r="J33" s="27"/>
      <c r="K33" s="27"/>
      <c r="L33" s="27"/>
    </row>
    <row r="34" spans="2:13" ht="30" customHeight="1">
      <c r="B34" s="180" t="s">
        <v>121</v>
      </c>
      <c r="C34" s="180"/>
      <c r="D34" s="180"/>
      <c r="E34" s="180"/>
      <c r="F34" s="180"/>
      <c r="G34" s="180"/>
      <c r="H34" s="180"/>
      <c r="I34" s="180"/>
      <c r="J34" s="180"/>
      <c r="K34" s="180"/>
      <c r="L34" s="180"/>
      <c r="M34" s="181"/>
    </row>
    <row r="35" spans="2:13" ht="30" customHeight="1">
      <c r="B35" s="182" t="s">
        <v>122</v>
      </c>
      <c r="C35" s="182"/>
      <c r="D35" s="182"/>
      <c r="E35" s="182"/>
      <c r="F35" s="182"/>
      <c r="G35" s="183"/>
      <c r="H35" s="184" t="s">
        <v>123</v>
      </c>
      <c r="I35" s="182"/>
      <c r="J35" s="182"/>
      <c r="K35" s="182"/>
      <c r="L35" s="182"/>
      <c r="M35" s="183"/>
    </row>
    <row r="36" spans="2:13" ht="30" customHeight="1">
      <c r="B36" s="173"/>
      <c r="C36" s="174"/>
      <c r="D36" s="174"/>
      <c r="E36" s="174"/>
      <c r="F36" s="174"/>
      <c r="G36" s="175"/>
      <c r="H36" s="173"/>
      <c r="I36" s="174"/>
      <c r="J36" s="174"/>
      <c r="K36" s="174"/>
      <c r="L36" s="174"/>
      <c r="M36" s="175"/>
    </row>
    <row r="37" spans="2:13" ht="30" customHeight="1">
      <c r="B37" s="176"/>
      <c r="C37" s="177"/>
      <c r="D37" s="177"/>
      <c r="E37" s="177"/>
      <c r="F37" s="177"/>
      <c r="G37" s="178"/>
      <c r="H37" s="176"/>
      <c r="I37" s="177"/>
      <c r="J37" s="177"/>
      <c r="K37" s="177"/>
      <c r="L37" s="177"/>
      <c r="M37" s="178"/>
    </row>
  </sheetData>
  <mergeCells count="71">
    <mergeCell ref="AE25:AE26"/>
    <mergeCell ref="I29:L29"/>
    <mergeCell ref="B34:M34"/>
    <mergeCell ref="B35:G35"/>
    <mergeCell ref="H35:M35"/>
    <mergeCell ref="B36:G37"/>
    <mergeCell ref="H36:M37"/>
    <mergeCell ref="G22:G23"/>
    <mergeCell ref="AE22:AE23"/>
    <mergeCell ref="A24:AE24"/>
    <mergeCell ref="A25:A26"/>
    <mergeCell ref="B25:B26"/>
    <mergeCell ref="C25:C26"/>
    <mergeCell ref="D25:D26"/>
    <mergeCell ref="E25:E26"/>
    <mergeCell ref="F25:F26"/>
    <mergeCell ref="G25:G26"/>
    <mergeCell ref="A22:A23"/>
    <mergeCell ref="B22:B23"/>
    <mergeCell ref="C22:C23"/>
    <mergeCell ref="D22:D23"/>
    <mergeCell ref="E22:E23"/>
    <mergeCell ref="F22:F23"/>
    <mergeCell ref="A18:AE18"/>
    <mergeCell ref="A19:A20"/>
    <mergeCell ref="B19:B20"/>
    <mergeCell ref="C19:C20"/>
    <mergeCell ref="D19:D20"/>
    <mergeCell ref="E19:E20"/>
    <mergeCell ref="F19:F20"/>
    <mergeCell ref="G19:G20"/>
    <mergeCell ref="AE19:AE20"/>
    <mergeCell ref="A15:AE15"/>
    <mergeCell ref="A16:A17"/>
    <mergeCell ref="B16:B17"/>
    <mergeCell ref="C16:C17"/>
    <mergeCell ref="D16:D17"/>
    <mergeCell ref="E16:E17"/>
    <mergeCell ref="F16:F17"/>
    <mergeCell ref="G16:G17"/>
    <mergeCell ref="AE16:AE17"/>
    <mergeCell ref="A10:A11"/>
    <mergeCell ref="B10:B11"/>
    <mergeCell ref="C10:C11"/>
    <mergeCell ref="D10:D11"/>
    <mergeCell ref="E10:E11"/>
    <mergeCell ref="A12:AE12"/>
    <mergeCell ref="A13:A14"/>
    <mergeCell ref="B13:B14"/>
    <mergeCell ref="C13:C14"/>
    <mergeCell ref="D13:D14"/>
    <mergeCell ref="E13:E14"/>
    <mergeCell ref="F13:F14"/>
    <mergeCell ref="G13:G14"/>
    <mergeCell ref="AE13:AE14"/>
    <mergeCell ref="AE10:AE11"/>
    <mergeCell ref="F10:F11"/>
    <mergeCell ref="AE6:AE9"/>
    <mergeCell ref="B7:D7"/>
    <mergeCell ref="A1:AE1"/>
    <mergeCell ref="F2:G2"/>
    <mergeCell ref="A4:AE4"/>
    <mergeCell ref="A5:AE5"/>
    <mergeCell ref="E7:H7"/>
    <mergeCell ref="I7:X7"/>
    <mergeCell ref="B8:X8"/>
    <mergeCell ref="A6:A9"/>
    <mergeCell ref="B6:H6"/>
    <mergeCell ref="I6:X6"/>
    <mergeCell ref="X2:AE2"/>
    <mergeCell ref="G10:G11"/>
  </mergeCells>
  <conditionalFormatting sqref="I21:AD21">
    <cfRule type="colorScale" priority="683">
      <colorScale>
        <cfvo type="min"/>
        <cfvo type="percentile" val="50"/>
        <cfvo type="max"/>
        <color rgb="FFE98BD7"/>
        <color rgb="FFD5007F"/>
        <color rgb="FF950054"/>
      </colorScale>
    </cfRule>
  </conditionalFormatting>
  <conditionalFormatting sqref="AE10">
    <cfRule type="cellIs" dxfId="459" priority="15" operator="greaterThan">
      <formula>95%</formula>
    </cfRule>
    <cfRule type="cellIs" dxfId="458" priority="16" operator="greaterThanOrEqual">
      <formula>90%</formula>
    </cfRule>
    <cfRule type="cellIs" dxfId="457" priority="17" operator="lessThan">
      <formula>89.99%</formula>
    </cfRule>
  </conditionalFormatting>
  <conditionalFormatting sqref="AE13">
    <cfRule type="cellIs" dxfId="456" priority="12" operator="greaterThan">
      <formula>95%</formula>
    </cfRule>
    <cfRule type="cellIs" dxfId="455" priority="13" operator="greaterThanOrEqual">
      <formula>90%</formula>
    </cfRule>
    <cfRule type="cellIs" dxfId="454" priority="14" operator="lessThan">
      <formula>89.99%</formula>
    </cfRule>
  </conditionalFormatting>
  <conditionalFormatting sqref="AE16">
    <cfRule type="cellIs" dxfId="453" priority="9" operator="greaterThan">
      <formula>95%</formula>
    </cfRule>
    <cfRule type="cellIs" dxfId="452" priority="10" operator="greaterThanOrEqual">
      <formula>90%</formula>
    </cfRule>
    <cfRule type="cellIs" dxfId="451" priority="11" operator="lessThan">
      <formula>89.99%</formula>
    </cfRule>
  </conditionalFormatting>
  <conditionalFormatting sqref="AE19">
    <cfRule type="cellIs" dxfId="450" priority="6" operator="greaterThan">
      <formula>95%</formula>
    </cfRule>
    <cfRule type="cellIs" dxfId="449" priority="7" operator="greaterThanOrEqual">
      <formula>90%</formula>
    </cfRule>
    <cfRule type="cellIs" dxfId="448" priority="8" operator="lessThan">
      <formula>89.99%</formula>
    </cfRule>
  </conditionalFormatting>
  <conditionalFormatting sqref="AE22">
    <cfRule type="cellIs" dxfId="447" priority="1" operator="greaterThanOrEqual">
      <formula>100%</formula>
    </cfRule>
    <cfRule type="cellIs" dxfId="446" priority="2" operator="lessThan">
      <formula>99.99%</formula>
    </cfRule>
  </conditionalFormatting>
  <conditionalFormatting sqref="AE25">
    <cfRule type="cellIs" dxfId="445" priority="3" operator="greaterThan">
      <formula>95%</formula>
    </cfRule>
    <cfRule type="cellIs" dxfId="444" priority="4" operator="greaterThanOrEqual">
      <formula>90%</formula>
    </cfRule>
    <cfRule type="cellIs" dxfId="443" priority="5" operator="lessThan">
      <formula>89.99%</formula>
    </cfRule>
  </conditionalFormatting>
  <dataValidations count="1">
    <dataValidation showDropDown="1" showInputMessage="1" showErrorMessage="1" sqref="C21 G19:G23 G10:G11 G16:G17 G13:G14 G25:G26" xr:uid="{DB677EBA-D27B-4B05-B952-47F2FFFD7AFE}"/>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2EF7D2-5DEE-4BB9-A463-68BA856D0A22}">
  <sheetPr>
    <tabColor rgb="FFFFFF00"/>
  </sheetPr>
  <dimension ref="A1:AQ37"/>
  <sheetViews>
    <sheetView showGridLines="0" topLeftCell="Q19" zoomScale="70" zoomScaleNormal="70" workbookViewId="0">
      <selection activeCell="AE25" sqref="AE25:AE26"/>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0" width="10.7109375" style="1" customWidth="1"/>
    <col min="31" max="31" width="22.7109375" style="1" customWidth="1"/>
    <col min="32" max="16384" width="11.42578125" style="1"/>
  </cols>
  <sheetData>
    <row r="1" spans="1:43" ht="40.5" customHeight="1">
      <c r="A1" s="148" t="str">
        <f>'PANEL DE CONTROL DISTRITAL'!A1:Q1</f>
        <v>INSTITUTO NACIONAL ELECTORAL
SISTEMA DE GESTIÓN DE LA CALIDAD
ESTADO DE MÉXICO</v>
      </c>
      <c r="B1" s="148"/>
      <c r="C1" s="148"/>
      <c r="D1" s="148"/>
      <c r="E1" s="148"/>
      <c r="F1" s="148"/>
      <c r="G1" s="148"/>
      <c r="H1" s="148"/>
      <c r="I1" s="148"/>
      <c r="J1" s="148"/>
      <c r="K1" s="148"/>
      <c r="L1" s="148"/>
      <c r="M1" s="148"/>
      <c r="N1" s="148"/>
      <c r="O1" s="148"/>
      <c r="P1" s="148"/>
      <c r="Q1" s="148"/>
      <c r="R1" s="148"/>
      <c r="S1" s="148"/>
      <c r="T1" s="148"/>
      <c r="U1" s="148"/>
      <c r="V1" s="148"/>
      <c r="W1" s="148"/>
      <c r="X1" s="148"/>
      <c r="Y1" s="148"/>
      <c r="Z1" s="148"/>
      <c r="AA1" s="148"/>
      <c r="AB1" s="148"/>
      <c r="AC1" s="148"/>
      <c r="AD1" s="148"/>
      <c r="AE1" s="148"/>
    </row>
    <row r="2" spans="1:43" ht="33.75" customHeight="1">
      <c r="A2" s="11"/>
      <c r="B2" s="11"/>
      <c r="C2" s="11"/>
      <c r="D2" s="9" t="s">
        <v>89</v>
      </c>
      <c r="E2" s="9">
        <v>27</v>
      </c>
      <c r="F2" s="149" t="s">
        <v>90</v>
      </c>
      <c r="G2" s="149"/>
      <c r="H2" s="20">
        <v>152752</v>
      </c>
      <c r="I2" s="19"/>
      <c r="J2" s="19"/>
      <c r="K2" s="11"/>
      <c r="L2" s="11"/>
      <c r="M2" s="11"/>
      <c r="N2" s="11"/>
      <c r="O2" s="11"/>
      <c r="P2" s="11"/>
      <c r="Q2" s="11"/>
      <c r="R2" s="11"/>
      <c r="S2" s="11"/>
      <c r="T2" s="11"/>
      <c r="U2" s="11"/>
      <c r="V2" s="11"/>
      <c r="W2" s="58"/>
      <c r="X2" s="150" t="str">
        <f>'PANEL DE CONTROL DISTRITAL'!M2</f>
        <v>Fecha de corte: 22/01/2024</v>
      </c>
      <c r="Y2" s="150"/>
      <c r="Z2" s="150"/>
      <c r="AA2" s="150"/>
      <c r="AB2" s="150"/>
      <c r="AC2" s="150"/>
      <c r="AD2" s="150"/>
      <c r="AE2" s="150"/>
      <c r="AF2" s="15"/>
    </row>
    <row r="3" spans="1:43" ht="11.25" customHeight="1">
      <c r="A3" s="11"/>
      <c r="B3" s="6"/>
      <c r="C3" s="6"/>
      <c r="D3" s="6"/>
      <c r="E3" s="6"/>
      <c r="F3" s="6"/>
      <c r="G3" s="6"/>
      <c r="H3" s="6"/>
      <c r="I3" s="6"/>
      <c r="J3" s="6"/>
      <c r="K3" s="6"/>
      <c r="L3" s="6"/>
      <c r="M3" s="6"/>
      <c r="N3" s="6"/>
      <c r="O3" s="6"/>
      <c r="P3" s="6"/>
      <c r="Q3" s="6"/>
      <c r="R3" s="6"/>
      <c r="S3" s="6"/>
      <c r="T3" s="6"/>
      <c r="U3" s="6"/>
      <c r="V3" s="6"/>
      <c r="W3" s="6"/>
      <c r="X3" s="6"/>
      <c r="Y3" s="6"/>
      <c r="Z3" s="6"/>
      <c r="AA3" s="6"/>
      <c r="AB3" s="6"/>
      <c r="AC3" s="6"/>
      <c r="AD3" s="6"/>
    </row>
    <row r="4" spans="1:43" ht="30" customHeight="1">
      <c r="A4" s="154" t="s">
        <v>91</v>
      </c>
      <c r="B4" s="155"/>
      <c r="C4" s="155"/>
      <c r="D4" s="155"/>
      <c r="E4" s="155"/>
      <c r="F4" s="155"/>
      <c r="G4" s="155"/>
      <c r="H4" s="155"/>
      <c r="I4" s="155"/>
      <c r="J4" s="155"/>
      <c r="K4" s="155"/>
      <c r="L4" s="155"/>
      <c r="M4" s="155"/>
      <c r="N4" s="155"/>
      <c r="O4" s="155"/>
      <c r="P4" s="155"/>
      <c r="Q4" s="155"/>
      <c r="R4" s="155"/>
      <c r="S4" s="155"/>
      <c r="T4" s="155"/>
      <c r="U4" s="155"/>
      <c r="V4" s="155"/>
      <c r="W4" s="155"/>
      <c r="X4" s="155"/>
      <c r="Y4" s="155"/>
      <c r="Z4" s="155"/>
      <c r="AA4" s="155"/>
      <c r="AB4" s="155"/>
      <c r="AC4" s="155"/>
      <c r="AD4" s="155"/>
      <c r="AE4" s="156"/>
      <c r="AG4" s="18"/>
    </row>
    <row r="5" spans="1:43" ht="5.25" customHeight="1">
      <c r="A5" s="157"/>
      <c r="B5" s="158"/>
      <c r="C5" s="158"/>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9"/>
    </row>
    <row r="6" spans="1:43" ht="18" customHeight="1">
      <c r="A6" s="151" t="str">
        <f>'PANEL DE CONTROL DISTRITAL'!A6</f>
        <v>Número</v>
      </c>
      <c r="B6" s="152" t="str">
        <f>'PANEL DE CONTROL DISTRITAL'!B6</f>
        <v xml:space="preserve">PROCESOS SUSTANTIVOS E INDICADORES </v>
      </c>
      <c r="C6" s="152"/>
      <c r="D6" s="152"/>
      <c r="E6" s="152"/>
      <c r="F6" s="152"/>
      <c r="G6" s="152"/>
      <c r="H6" s="152"/>
      <c r="I6" s="160" t="s">
        <v>92</v>
      </c>
      <c r="J6" s="161"/>
      <c r="K6" s="161"/>
      <c r="L6" s="161"/>
      <c r="M6" s="161"/>
      <c r="N6" s="161"/>
      <c r="O6" s="161"/>
      <c r="P6" s="161"/>
      <c r="Q6" s="161"/>
      <c r="R6" s="161"/>
      <c r="S6" s="161"/>
      <c r="T6" s="161"/>
      <c r="U6" s="161"/>
      <c r="V6" s="161"/>
      <c r="W6" s="161"/>
      <c r="X6" s="161"/>
      <c r="Y6" s="85"/>
      <c r="Z6" s="85"/>
      <c r="AA6" s="85"/>
      <c r="AB6" s="85"/>
      <c r="AC6" s="85"/>
      <c r="AD6" s="85"/>
      <c r="AE6" s="153" t="s">
        <v>93</v>
      </c>
    </row>
    <row r="7" spans="1:43" ht="17.25" customHeight="1">
      <c r="A7" s="151"/>
      <c r="B7" s="152" t="str">
        <f>'PANEL DE CONTROL DISTRITAL'!B7</f>
        <v>DESCRIPCIÓN</v>
      </c>
      <c r="C7" s="152"/>
      <c r="D7" s="152"/>
      <c r="E7" s="152" t="str">
        <f>'PANEL DE CONTROL DISTRITAL'!E7</f>
        <v>MEDICIÓN</v>
      </c>
      <c r="F7" s="152"/>
      <c r="G7" s="152"/>
      <c r="H7" s="152"/>
      <c r="I7" s="162" t="str">
        <f>'PANEL DE CONTROL DISTRITAL'!A5</f>
        <v>CAMPAÑA ANUAL INTENSA 2023</v>
      </c>
      <c r="J7" s="163"/>
      <c r="K7" s="163"/>
      <c r="L7" s="163"/>
      <c r="M7" s="163"/>
      <c r="N7" s="163"/>
      <c r="O7" s="163"/>
      <c r="P7" s="163"/>
      <c r="Q7" s="163"/>
      <c r="R7" s="163"/>
      <c r="S7" s="163"/>
      <c r="T7" s="163"/>
      <c r="U7" s="163"/>
      <c r="V7" s="163"/>
      <c r="W7" s="163"/>
      <c r="X7" s="163"/>
      <c r="Y7" s="86"/>
      <c r="Z7" s="86"/>
      <c r="AA7" s="86"/>
      <c r="AB7" s="86"/>
      <c r="AC7" s="86"/>
      <c r="AD7" s="86"/>
      <c r="AE7" s="153"/>
    </row>
    <row r="8" spans="1:43" ht="5.25" customHeight="1">
      <c r="A8" s="151"/>
      <c r="B8" s="164"/>
      <c r="C8" s="165"/>
      <c r="D8" s="165"/>
      <c r="E8" s="165"/>
      <c r="F8" s="165"/>
      <c r="G8" s="165"/>
      <c r="H8" s="165"/>
      <c r="I8" s="165"/>
      <c r="J8" s="165"/>
      <c r="K8" s="165"/>
      <c r="L8" s="165"/>
      <c r="M8" s="165"/>
      <c r="N8" s="165"/>
      <c r="O8" s="165"/>
      <c r="P8" s="165"/>
      <c r="Q8" s="165"/>
      <c r="R8" s="165"/>
      <c r="S8" s="165"/>
      <c r="T8" s="165"/>
      <c r="U8" s="165"/>
      <c r="V8" s="165"/>
      <c r="W8" s="165"/>
      <c r="X8" s="165"/>
      <c r="Y8" s="87"/>
      <c r="Z8" s="87"/>
      <c r="AA8" s="87"/>
      <c r="AB8" s="87"/>
      <c r="AC8" s="87"/>
      <c r="AD8" s="87"/>
      <c r="AE8" s="153"/>
    </row>
    <row r="9" spans="1:43" s="2" customFormat="1" ht="29.25" customHeight="1" thickTop="1" thickBot="1">
      <c r="A9" s="151"/>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42" t="str">
        <f>'PANEL DE CONTROL DISTRITAL'!H8</f>
        <v>Nominativo</v>
      </c>
      <c r="I9" s="31" t="str">
        <f>'152551'!I9</f>
        <v>2023-37</v>
      </c>
      <c r="J9" s="31" t="str">
        <f>'152551'!J9</f>
        <v>2023-38</v>
      </c>
      <c r="K9" s="31" t="str">
        <f>'152551'!K9</f>
        <v>2023-39</v>
      </c>
      <c r="L9" s="31" t="str">
        <f>'152551'!L9</f>
        <v>2023-40</v>
      </c>
      <c r="M9" s="31" t="str">
        <f>'152551'!M9</f>
        <v>2023-41</v>
      </c>
      <c r="N9" s="31" t="str">
        <f>'152551'!N9</f>
        <v>2023-42</v>
      </c>
      <c r="O9" s="31" t="str">
        <f>'152551'!O9</f>
        <v>2023-43</v>
      </c>
      <c r="P9" s="31" t="str">
        <f>'152551'!P9</f>
        <v>2023-44</v>
      </c>
      <c r="Q9" s="31" t="str">
        <f>'152551'!Q9</f>
        <v>2023-45</v>
      </c>
      <c r="R9" s="31" t="str">
        <f>'152551'!R9</f>
        <v>2023-46</v>
      </c>
      <c r="S9" s="31" t="str">
        <f>'152551'!S9</f>
        <v>2023-47</v>
      </c>
      <c r="T9" s="31" t="str">
        <f>'152551'!T9</f>
        <v>2023-48</v>
      </c>
      <c r="U9" s="31" t="str">
        <f>'152551'!U9</f>
        <v>2023-49</v>
      </c>
      <c r="V9" s="31" t="str">
        <f>'152551'!V9</f>
        <v>2023-50</v>
      </c>
      <c r="W9" s="31" t="str">
        <f>'152551'!W9</f>
        <v>2023-51</v>
      </c>
      <c r="X9" s="31" t="str">
        <f>'152551'!X9</f>
        <v>2023-52</v>
      </c>
      <c r="Y9" s="31" t="s">
        <v>110</v>
      </c>
      <c r="Z9" s="31" t="s">
        <v>111</v>
      </c>
      <c r="AA9" s="31" t="s">
        <v>112</v>
      </c>
      <c r="AB9" s="31" t="s">
        <v>113</v>
      </c>
      <c r="AC9" s="31" t="s">
        <v>114</v>
      </c>
      <c r="AD9" s="31" t="s">
        <v>115</v>
      </c>
      <c r="AE9" s="153"/>
    </row>
    <row r="10" spans="1:43" s="2" customFormat="1" ht="50.1" customHeight="1" thickTop="1" thickBot="1">
      <c r="A10" s="167">
        <f>'PANEL DE CONTROL DISTRITAL'!A9</f>
        <v>1</v>
      </c>
      <c r="B10" s="169" t="str">
        <f>'PANEL DE CONTROL DISTRITAL'!B9</f>
        <v>ENTREVISTA</v>
      </c>
      <c r="C10" s="166" t="str">
        <f>'PANEL DE CONTROL DISTRITAL'!C9</f>
        <v xml:space="preserve"> Auxiliar de Atención Ciudadana</v>
      </c>
      <c r="D10" s="170" t="str">
        <f>'PANEL DE CONTROL DISTRITAL'!D9</f>
        <v>Efectividad de la entrevista =</v>
      </c>
      <c r="E10" s="166" t="str">
        <f>'PANEL DE CONTROL DISTRITAL'!E9</f>
        <v>(Número de trámites aplicados / (Número de fichas requisitadas - Notificaciones de improcedencia de trámite)) x 100</v>
      </c>
      <c r="F10" s="171" t="str">
        <f>'PANEL DE CONTROL DISTRITAL'!F9</f>
        <v>Semanal (remesa)</v>
      </c>
      <c r="G10" s="172">
        <f>'PANEL DE CONTROL DISTRITAL'!G9</f>
        <v>0.9</v>
      </c>
      <c r="H10" s="25" t="str">
        <f>'PANEL DE CONTROL DISTRITAL'!H9</f>
        <v>Número de trámites aplicados</v>
      </c>
      <c r="I10" s="23">
        <v>78</v>
      </c>
      <c r="J10" s="23">
        <v>344</v>
      </c>
      <c r="K10" s="23">
        <v>304</v>
      </c>
      <c r="L10" s="23">
        <v>365</v>
      </c>
      <c r="M10" s="23">
        <v>390</v>
      </c>
      <c r="N10" s="23">
        <v>335</v>
      </c>
      <c r="O10" s="23">
        <v>353</v>
      </c>
      <c r="P10" s="23">
        <v>407</v>
      </c>
      <c r="Q10" s="23">
        <v>342</v>
      </c>
      <c r="R10" s="23">
        <v>272</v>
      </c>
      <c r="S10" s="23">
        <v>463</v>
      </c>
      <c r="T10" s="23">
        <v>455</v>
      </c>
      <c r="U10" s="23">
        <v>485</v>
      </c>
      <c r="V10" s="23">
        <v>824</v>
      </c>
      <c r="W10" s="23">
        <v>680</v>
      </c>
      <c r="X10" s="23">
        <v>501</v>
      </c>
      <c r="Y10" s="23">
        <v>583</v>
      </c>
      <c r="Z10" s="23">
        <v>505</v>
      </c>
      <c r="AA10" s="23">
        <v>783</v>
      </c>
      <c r="AB10" s="23">
        <v>1105</v>
      </c>
      <c r="AC10" s="75">
        <v>1162</v>
      </c>
      <c r="AD10" s="64">
        <v>275</v>
      </c>
      <c r="AE10" s="168">
        <f>IFERROR(SUM(I10:AD10)/SUM(I11:AD11),0)</f>
        <v>0.99990918997457323</v>
      </c>
    </row>
    <row r="11" spans="1:43" s="2" customFormat="1" ht="50.1" customHeight="1" thickTop="1" thickBot="1">
      <c r="A11" s="167"/>
      <c r="B11" s="169"/>
      <c r="C11" s="166"/>
      <c r="D11" s="170"/>
      <c r="E11" s="166"/>
      <c r="F11" s="171"/>
      <c r="G11" s="172"/>
      <c r="H11" s="25" t="str">
        <f>'PANEL DE CONTROL DISTRITAL'!H10</f>
        <v>Número de fichas requisitadas - Notificaciones de improcedencia de trámite</v>
      </c>
      <c r="I11" s="43">
        <v>79</v>
      </c>
      <c r="J11" s="43">
        <v>344</v>
      </c>
      <c r="K11" s="43">
        <v>304</v>
      </c>
      <c r="L11" s="43">
        <v>365</v>
      </c>
      <c r="M11" s="43">
        <v>390</v>
      </c>
      <c r="N11" s="43">
        <v>335</v>
      </c>
      <c r="O11" s="43">
        <v>353</v>
      </c>
      <c r="P11" s="43">
        <v>407</v>
      </c>
      <c r="Q11" s="43">
        <v>342</v>
      </c>
      <c r="R11" s="43">
        <v>272</v>
      </c>
      <c r="S11" s="43">
        <v>463</v>
      </c>
      <c r="T11" s="43">
        <v>455</v>
      </c>
      <c r="U11" s="43">
        <v>485</v>
      </c>
      <c r="V11" s="43">
        <v>824</v>
      </c>
      <c r="W11" s="43">
        <v>680</v>
      </c>
      <c r="X11" s="43">
        <v>501</v>
      </c>
      <c r="Y11" s="43">
        <v>583</v>
      </c>
      <c r="Z11" s="43">
        <v>505</v>
      </c>
      <c r="AA11" s="43">
        <v>783</v>
      </c>
      <c r="AB11" s="43">
        <v>1105</v>
      </c>
      <c r="AC11" s="98">
        <v>1162</v>
      </c>
      <c r="AD11" s="68">
        <v>275</v>
      </c>
      <c r="AE11" s="168"/>
    </row>
    <row r="12" spans="1:43" s="45" customFormat="1" ht="8.1" customHeight="1" thickTop="1" thickBot="1">
      <c r="A12" s="167"/>
      <c r="B12" s="167"/>
      <c r="C12" s="167"/>
      <c r="D12" s="167"/>
      <c r="E12" s="167"/>
      <c r="F12" s="167"/>
      <c r="G12" s="167"/>
      <c r="H12" s="167"/>
      <c r="I12" s="167"/>
      <c r="J12" s="167"/>
      <c r="K12" s="167"/>
      <c r="L12" s="167"/>
      <c r="M12" s="167"/>
      <c r="N12" s="167"/>
      <c r="O12" s="167"/>
      <c r="P12" s="167"/>
      <c r="Q12" s="167"/>
      <c r="R12" s="167"/>
      <c r="S12" s="167"/>
      <c r="T12" s="167"/>
      <c r="U12" s="167"/>
      <c r="V12" s="167"/>
      <c r="W12" s="167"/>
      <c r="X12" s="167"/>
      <c r="Y12" s="167"/>
      <c r="Z12" s="167"/>
      <c r="AA12" s="167"/>
      <c r="AB12" s="167"/>
      <c r="AC12" s="167"/>
      <c r="AD12" s="167"/>
      <c r="AE12" s="167"/>
      <c r="AF12" s="44"/>
      <c r="AG12" s="44"/>
      <c r="AH12" s="44"/>
      <c r="AI12" s="44"/>
      <c r="AJ12" s="44"/>
      <c r="AK12" s="44"/>
      <c r="AL12" s="44"/>
      <c r="AM12" s="44"/>
      <c r="AN12" s="44"/>
      <c r="AO12" s="44"/>
      <c r="AP12" s="44"/>
      <c r="AQ12" s="44"/>
    </row>
    <row r="13" spans="1:43" s="3" customFormat="1" ht="50.1" customHeight="1" thickTop="1" thickBot="1">
      <c r="A13" s="167">
        <f>'PANEL DE CONTROL DISTRITAL'!A12</f>
        <v>2</v>
      </c>
      <c r="B13" s="169" t="str">
        <f>'PANEL DE CONTROL DISTRITAL'!B12</f>
        <v>TRÁMITE</v>
      </c>
      <c r="C13" s="166" t="str">
        <f>'PANEL DE CONTROL DISTRITAL'!C12</f>
        <v>Operador de Equipo Tecnológico</v>
      </c>
      <c r="D13" s="170" t="str">
        <f>'PANEL DE CONTROL DISTRITAL'!D12</f>
        <v>Trámites exitosos efectivos=</v>
      </c>
      <c r="E13" s="166" t="str">
        <f>'PANEL DE CONTROL DISTRITAL'!E12</f>
        <v>(Número de trámites exitosos / Número de trámites aplicados) x 100</v>
      </c>
      <c r="F13" s="171" t="str">
        <f>'PANEL DE CONTROL DISTRITAL'!F12</f>
        <v>Semanal (remesa)</v>
      </c>
      <c r="G13" s="172">
        <f>'PANEL DE CONTROL DISTRITAL'!G12</f>
        <v>0.9</v>
      </c>
      <c r="H13" s="25" t="str">
        <f>'PANEL DE CONTROL DISTRITAL'!H12</f>
        <v>Número de trámites exitosos</v>
      </c>
      <c r="I13" s="23">
        <v>77</v>
      </c>
      <c r="J13" s="23">
        <v>344</v>
      </c>
      <c r="K13" s="23">
        <v>303</v>
      </c>
      <c r="L13" s="23">
        <v>363</v>
      </c>
      <c r="M13" s="23">
        <v>388</v>
      </c>
      <c r="N13" s="23">
        <v>335</v>
      </c>
      <c r="O13" s="23">
        <v>353</v>
      </c>
      <c r="P13" s="23">
        <v>406</v>
      </c>
      <c r="Q13" s="23">
        <v>342</v>
      </c>
      <c r="R13" s="23">
        <v>272</v>
      </c>
      <c r="S13" s="23">
        <v>463</v>
      </c>
      <c r="T13" s="23">
        <v>453</v>
      </c>
      <c r="U13" s="23">
        <v>484</v>
      </c>
      <c r="V13" s="23">
        <v>822</v>
      </c>
      <c r="W13" s="23">
        <v>680</v>
      </c>
      <c r="X13" s="23">
        <v>501</v>
      </c>
      <c r="Y13" s="23">
        <v>582</v>
      </c>
      <c r="Z13" s="23">
        <v>502</v>
      </c>
      <c r="AA13" s="23">
        <v>783</v>
      </c>
      <c r="AB13" s="23">
        <v>1103</v>
      </c>
      <c r="AC13" s="75">
        <v>1162</v>
      </c>
      <c r="AD13" s="64">
        <v>275</v>
      </c>
      <c r="AE13" s="168">
        <f>IFERROR(SUM(I13:AD13)/SUM(I14:AD14),0)</f>
        <v>0.9983652710925438</v>
      </c>
    </row>
    <row r="14" spans="1:43" s="3" customFormat="1" ht="50.1" customHeight="1" thickTop="1" thickBot="1">
      <c r="A14" s="167"/>
      <c r="B14" s="169"/>
      <c r="C14" s="166"/>
      <c r="D14" s="170"/>
      <c r="E14" s="166"/>
      <c r="F14" s="171"/>
      <c r="G14" s="172"/>
      <c r="H14" s="25" t="str">
        <f>'PANEL DE CONTROL DISTRITAL'!H13</f>
        <v>Número de trámites aplicados</v>
      </c>
      <c r="I14" s="43">
        <v>78</v>
      </c>
      <c r="J14" s="43">
        <v>344</v>
      </c>
      <c r="K14" s="43">
        <v>304</v>
      </c>
      <c r="L14" s="43">
        <v>365</v>
      </c>
      <c r="M14" s="43">
        <v>390</v>
      </c>
      <c r="N14" s="43">
        <v>335</v>
      </c>
      <c r="O14" s="43">
        <v>353</v>
      </c>
      <c r="P14" s="43">
        <v>407</v>
      </c>
      <c r="Q14" s="43">
        <v>342</v>
      </c>
      <c r="R14" s="43">
        <v>272</v>
      </c>
      <c r="S14" s="43">
        <v>463</v>
      </c>
      <c r="T14" s="43">
        <v>455</v>
      </c>
      <c r="U14" s="43">
        <v>485</v>
      </c>
      <c r="V14" s="43">
        <v>824</v>
      </c>
      <c r="W14" s="43">
        <v>680</v>
      </c>
      <c r="X14" s="43">
        <v>501</v>
      </c>
      <c r="Y14" s="43">
        <v>583</v>
      </c>
      <c r="Z14" s="43">
        <v>505</v>
      </c>
      <c r="AA14" s="43">
        <v>783</v>
      </c>
      <c r="AB14" s="43">
        <v>1105</v>
      </c>
      <c r="AC14" s="98">
        <v>1162</v>
      </c>
      <c r="AD14" s="68">
        <v>275</v>
      </c>
      <c r="AE14" s="168"/>
    </row>
    <row r="15" spans="1:43" s="45" customFormat="1" ht="8.1" customHeight="1" thickTop="1" thickBot="1">
      <c r="A15" s="167"/>
      <c r="B15" s="167"/>
      <c r="C15" s="167"/>
      <c r="D15" s="167"/>
      <c r="E15" s="167"/>
      <c r="F15" s="167"/>
      <c r="G15" s="167"/>
      <c r="H15" s="167"/>
      <c r="I15" s="167"/>
      <c r="J15" s="167"/>
      <c r="K15" s="167"/>
      <c r="L15" s="167"/>
      <c r="M15" s="167"/>
      <c r="N15" s="167"/>
      <c r="O15" s="167"/>
      <c r="P15" s="167"/>
      <c r="Q15" s="167"/>
      <c r="R15" s="167"/>
      <c r="S15" s="167"/>
      <c r="T15" s="167"/>
      <c r="U15" s="167"/>
      <c r="V15" s="167"/>
      <c r="W15" s="167"/>
      <c r="X15" s="167"/>
      <c r="Y15" s="167"/>
      <c r="Z15" s="167"/>
      <c r="AA15" s="167"/>
      <c r="AB15" s="167"/>
      <c r="AC15" s="167"/>
      <c r="AD15" s="167"/>
      <c r="AE15" s="167"/>
      <c r="AF15" s="44"/>
      <c r="AG15" s="44"/>
      <c r="AH15" s="44"/>
      <c r="AI15" s="44"/>
      <c r="AJ15" s="44"/>
      <c r="AK15" s="44"/>
      <c r="AL15" s="44"/>
      <c r="AM15" s="44"/>
      <c r="AN15" s="44"/>
      <c r="AO15" s="44"/>
      <c r="AP15" s="44"/>
      <c r="AQ15" s="44"/>
    </row>
    <row r="16" spans="1:43" s="3" customFormat="1" ht="50.1" customHeight="1" thickTop="1" thickBot="1">
      <c r="A16" s="167">
        <f>'PANEL DE CONTROL DISTRITAL'!A15</f>
        <v>3</v>
      </c>
      <c r="B16" s="169" t="str">
        <f>'PANEL DE CONTROL DISTRITAL'!B15</f>
        <v>TRANSFERENCIA</v>
      </c>
      <c r="C16" s="166" t="str">
        <f>'PANEL DE CONTROL DISTRITAL'!C15</f>
        <v>Responsable de Módulo</v>
      </c>
      <c r="D16" s="170" t="str">
        <f>'PANEL DE CONTROL DISTRITAL'!D15</f>
        <v xml:space="preserve">Transacciones exitosas = </v>
      </c>
      <c r="E16" s="166" t="str">
        <f>'PANEL DE CONTROL DISTRITAL'!E15</f>
        <v>(Número de Archivos de Transacción aceptados /Total de Archivos de Transacción procesados) x100</v>
      </c>
      <c r="F16" s="171" t="str">
        <f>'PANEL DE CONTROL DISTRITAL'!F15</f>
        <v>Semanal (remesa)</v>
      </c>
      <c r="G16" s="172">
        <f>'PANEL DE CONTROL DISTRITAL'!G15</f>
        <v>0.9</v>
      </c>
      <c r="H16" s="25" t="str">
        <f>'PANEL DE CONTROL DISTRITAL'!H15</f>
        <v>Número de Archivos de Transacción aceptados</v>
      </c>
      <c r="I16" s="23">
        <v>78</v>
      </c>
      <c r="J16" s="23">
        <v>344</v>
      </c>
      <c r="K16" s="23">
        <v>304</v>
      </c>
      <c r="L16" s="23">
        <v>365</v>
      </c>
      <c r="M16" s="23">
        <v>390</v>
      </c>
      <c r="N16" s="23">
        <v>335</v>
      </c>
      <c r="O16" s="23">
        <v>353</v>
      </c>
      <c r="P16" s="23">
        <v>407</v>
      </c>
      <c r="Q16" s="23">
        <v>342</v>
      </c>
      <c r="R16" s="23">
        <v>272</v>
      </c>
      <c r="S16" s="23">
        <v>463</v>
      </c>
      <c r="T16" s="23">
        <v>455</v>
      </c>
      <c r="U16" s="23">
        <v>485</v>
      </c>
      <c r="V16" s="23">
        <v>824</v>
      </c>
      <c r="W16" s="23">
        <v>680</v>
      </c>
      <c r="X16" s="23">
        <v>501</v>
      </c>
      <c r="Y16" s="23">
        <v>583</v>
      </c>
      <c r="Z16" s="23">
        <v>505</v>
      </c>
      <c r="AA16" s="23">
        <v>783</v>
      </c>
      <c r="AB16" s="23">
        <v>1105</v>
      </c>
      <c r="AC16" s="75">
        <v>1162</v>
      </c>
      <c r="AD16" s="64">
        <v>275</v>
      </c>
      <c r="AE16" s="168">
        <f>IFERROR(SUM(I16:AD16)/SUM(I17:AD17),0)</f>
        <v>1</v>
      </c>
    </row>
    <row r="17" spans="1:43" s="3" customFormat="1" ht="50.1" customHeight="1" thickTop="1" thickBot="1">
      <c r="A17" s="167"/>
      <c r="B17" s="169"/>
      <c r="C17" s="166"/>
      <c r="D17" s="170"/>
      <c r="E17" s="166"/>
      <c r="F17" s="171"/>
      <c r="G17" s="172"/>
      <c r="H17" s="25" t="str">
        <f>'PANEL DE CONTROL DISTRITAL'!H16</f>
        <v>Total de Archivos de Transacción procesados</v>
      </c>
      <c r="I17" s="43">
        <v>78</v>
      </c>
      <c r="J17" s="43">
        <v>344</v>
      </c>
      <c r="K17" s="43">
        <v>304</v>
      </c>
      <c r="L17" s="43">
        <v>365</v>
      </c>
      <c r="M17" s="43">
        <v>390</v>
      </c>
      <c r="N17" s="43">
        <v>335</v>
      </c>
      <c r="O17" s="43">
        <v>353</v>
      </c>
      <c r="P17" s="43">
        <v>407</v>
      </c>
      <c r="Q17" s="43">
        <v>342</v>
      </c>
      <c r="R17" s="43">
        <v>272</v>
      </c>
      <c r="S17" s="43">
        <v>463</v>
      </c>
      <c r="T17" s="43">
        <v>455</v>
      </c>
      <c r="U17" s="43">
        <v>485</v>
      </c>
      <c r="V17" s="43">
        <v>824</v>
      </c>
      <c r="W17" s="43">
        <v>680</v>
      </c>
      <c r="X17" s="43">
        <v>501</v>
      </c>
      <c r="Y17" s="43">
        <v>583</v>
      </c>
      <c r="Z17" s="43">
        <v>505</v>
      </c>
      <c r="AA17" s="43">
        <v>783</v>
      </c>
      <c r="AB17" s="43">
        <v>1105</v>
      </c>
      <c r="AC17" s="98">
        <v>1162</v>
      </c>
      <c r="AD17" s="68">
        <v>275</v>
      </c>
      <c r="AE17" s="168"/>
    </row>
    <row r="18" spans="1:43" s="45" customFormat="1" ht="8.1" customHeight="1" thickTop="1" thickBot="1">
      <c r="A18" s="167"/>
      <c r="B18" s="167"/>
      <c r="C18" s="167"/>
      <c r="D18" s="167"/>
      <c r="E18" s="167"/>
      <c r="F18" s="167"/>
      <c r="G18" s="167"/>
      <c r="H18" s="167"/>
      <c r="I18" s="167"/>
      <c r="J18" s="167"/>
      <c r="K18" s="167"/>
      <c r="L18" s="167"/>
      <c r="M18" s="167"/>
      <c r="N18" s="167"/>
      <c r="O18" s="167"/>
      <c r="P18" s="167"/>
      <c r="Q18" s="167"/>
      <c r="R18" s="167"/>
      <c r="S18" s="167"/>
      <c r="T18" s="167"/>
      <c r="U18" s="167"/>
      <c r="V18" s="167"/>
      <c r="W18" s="167"/>
      <c r="X18" s="167"/>
      <c r="Y18" s="167"/>
      <c r="Z18" s="167"/>
      <c r="AA18" s="167"/>
      <c r="AB18" s="167"/>
      <c r="AC18" s="167"/>
      <c r="AD18" s="167"/>
      <c r="AE18" s="167"/>
      <c r="AF18" s="44"/>
      <c r="AG18" s="44"/>
      <c r="AH18" s="44"/>
      <c r="AI18" s="44"/>
      <c r="AJ18" s="44"/>
      <c r="AK18" s="44"/>
      <c r="AL18" s="44"/>
      <c r="AM18" s="44"/>
      <c r="AN18" s="44"/>
      <c r="AO18" s="44"/>
      <c r="AP18" s="44"/>
      <c r="AQ18" s="44"/>
    </row>
    <row r="19" spans="1:43" s="3" customFormat="1" ht="50.1" customHeight="1" thickTop="1" thickBot="1">
      <c r="A19" s="167">
        <f>'PANEL DE CONTROL DISTRITAL'!A18</f>
        <v>4</v>
      </c>
      <c r="B19" s="169" t="str">
        <f>'PANEL DE CONTROL DISTRITAL'!B18</f>
        <v>CONCILIACIÓN</v>
      </c>
      <c r="C19" s="166" t="str">
        <f>'PANEL DE CONTROL DISTRITAL'!C18</f>
        <v>Responsable de Módulo</v>
      </c>
      <c r="D19" s="170" t="str">
        <f>'PANEL DE CONTROL DISTRITAL'!D18</f>
        <v xml:space="preserve">Credenciales disponibles para entrega = </v>
      </c>
      <c r="E19" s="166" t="str">
        <f>'PANEL DE CONTROL DISTRITAL'!E18</f>
        <v>((Credenciales recibidas - Credenciales inconsistentes) / Credenciales recibidas) x 100</v>
      </c>
      <c r="F19" s="171" t="str">
        <f>'PANEL DE CONTROL DISTRITAL'!F18</f>
        <v>Semanal (remesa)</v>
      </c>
      <c r="G19" s="172">
        <f>'PANEL DE CONTROL DISTRITAL'!G18</f>
        <v>0.9</v>
      </c>
      <c r="H19" s="25" t="str">
        <f>'PANEL DE CONTROL DISTRITAL'!H18</f>
        <v xml:space="preserve">Credenciales Recibidas - Credenciales inconsistentes </v>
      </c>
      <c r="I19" s="23">
        <v>76</v>
      </c>
      <c r="J19" s="23">
        <v>362</v>
      </c>
      <c r="K19" s="23">
        <v>331</v>
      </c>
      <c r="L19" s="23">
        <v>309</v>
      </c>
      <c r="M19" s="23">
        <v>386</v>
      </c>
      <c r="N19" s="23">
        <v>356</v>
      </c>
      <c r="O19" s="23">
        <v>350</v>
      </c>
      <c r="P19" s="23">
        <v>373</v>
      </c>
      <c r="Q19" s="23">
        <v>375</v>
      </c>
      <c r="R19" s="23">
        <v>257</v>
      </c>
      <c r="S19" s="23">
        <v>390</v>
      </c>
      <c r="T19" s="23">
        <v>461</v>
      </c>
      <c r="U19" s="23">
        <v>411</v>
      </c>
      <c r="V19" s="23">
        <v>681</v>
      </c>
      <c r="W19" s="23">
        <v>764</v>
      </c>
      <c r="X19" s="23">
        <v>684</v>
      </c>
      <c r="Y19" s="23">
        <v>468</v>
      </c>
      <c r="Z19" s="23">
        <v>305</v>
      </c>
      <c r="AA19" s="23">
        <v>420</v>
      </c>
      <c r="AB19" s="23">
        <v>1190</v>
      </c>
      <c r="AC19" s="64">
        <v>903</v>
      </c>
      <c r="AD19" s="64">
        <v>94</v>
      </c>
      <c r="AE19" s="168">
        <f>IFERROR(SUM(I19:AD19)/SUM(I20:AD20),0)</f>
        <v>1</v>
      </c>
    </row>
    <row r="20" spans="1:43" s="3" customFormat="1" ht="50.1" customHeight="1" thickTop="1" thickBot="1">
      <c r="A20" s="167"/>
      <c r="B20" s="169"/>
      <c r="C20" s="166"/>
      <c r="D20" s="170"/>
      <c r="E20" s="166"/>
      <c r="F20" s="171"/>
      <c r="G20" s="172"/>
      <c r="H20" s="25" t="str">
        <f>'PANEL DE CONTROL DISTRITAL'!H19</f>
        <v>Credenciales recibidas</v>
      </c>
      <c r="I20" s="43">
        <v>76</v>
      </c>
      <c r="J20" s="43">
        <v>362</v>
      </c>
      <c r="K20" s="43">
        <v>331</v>
      </c>
      <c r="L20" s="43">
        <v>309</v>
      </c>
      <c r="M20" s="43">
        <v>386</v>
      </c>
      <c r="N20" s="43">
        <v>356</v>
      </c>
      <c r="O20" s="43">
        <v>350</v>
      </c>
      <c r="P20" s="43">
        <v>373</v>
      </c>
      <c r="Q20" s="43">
        <v>375</v>
      </c>
      <c r="R20" s="43">
        <v>257</v>
      </c>
      <c r="S20" s="43">
        <v>390</v>
      </c>
      <c r="T20" s="43">
        <v>461</v>
      </c>
      <c r="U20" s="43">
        <v>411</v>
      </c>
      <c r="V20" s="43">
        <v>681</v>
      </c>
      <c r="W20" s="43">
        <v>764</v>
      </c>
      <c r="X20" s="43">
        <v>684</v>
      </c>
      <c r="Y20" s="43">
        <v>468</v>
      </c>
      <c r="Z20" s="43">
        <v>305</v>
      </c>
      <c r="AA20" s="43">
        <v>420</v>
      </c>
      <c r="AB20" s="43">
        <v>1190</v>
      </c>
      <c r="AC20" s="68">
        <v>903</v>
      </c>
      <c r="AD20" s="68">
        <v>94</v>
      </c>
      <c r="AE20" s="168"/>
    </row>
    <row r="21" spans="1:43" s="45" customFormat="1" ht="8.1" customHeight="1" thickTop="1" thickBot="1">
      <c r="A21" s="46"/>
      <c r="B21" s="47"/>
      <c r="C21" s="48"/>
      <c r="D21" s="49"/>
      <c r="E21" s="48"/>
      <c r="F21" s="50"/>
      <c r="G21" s="51"/>
      <c r="H21" s="52"/>
      <c r="I21" s="53"/>
      <c r="J21" s="53"/>
      <c r="K21" s="53"/>
      <c r="L21" s="53"/>
      <c r="M21" s="53"/>
      <c r="N21" s="53"/>
      <c r="O21" s="53"/>
      <c r="P21" s="53"/>
      <c r="Q21" s="53"/>
      <c r="R21" s="53"/>
      <c r="S21" s="53"/>
      <c r="T21" s="53"/>
      <c r="U21" s="53"/>
      <c r="V21" s="53"/>
      <c r="W21" s="53"/>
      <c r="X21" s="53"/>
      <c r="Y21" s="53"/>
      <c r="Z21" s="53"/>
      <c r="AA21" s="53"/>
      <c r="AB21" s="53"/>
      <c r="AC21" s="53"/>
      <c r="AD21" s="53"/>
      <c r="AE21" s="54"/>
      <c r="AF21" s="44"/>
      <c r="AG21" s="44"/>
      <c r="AH21" s="44"/>
      <c r="AI21" s="44"/>
      <c r="AJ21" s="44"/>
      <c r="AK21" s="44"/>
      <c r="AL21" s="44"/>
      <c r="AM21" s="44"/>
      <c r="AN21" s="44"/>
      <c r="AO21" s="44"/>
      <c r="AP21" s="44"/>
      <c r="AQ21" s="44"/>
    </row>
    <row r="22" spans="1:43" s="3" customFormat="1" ht="50.1" customHeight="1" thickTop="1" thickBot="1">
      <c r="A22" s="167">
        <f>'PANEL DE CONTROL DISTRITAL'!A21</f>
        <v>5</v>
      </c>
      <c r="B22" s="169" t="str">
        <f>'PANEL DE CONTROL DISTRITAL'!B21</f>
        <v>CONCILIACIÓN</v>
      </c>
      <c r="C22" s="166" t="str">
        <f>'PANEL DE CONTROL DISTRITAL'!C21</f>
        <v>Responsable de Módulo</v>
      </c>
      <c r="D22" s="170" t="str">
        <f>'PANEL DE CONTROL DISTRITAL'!D21</f>
        <v xml:space="preserve">Credenciales disponibles para entrega = </v>
      </c>
      <c r="E22" s="166" t="str">
        <f>'PANEL DE CONTROL DISTRITAL'!E21</f>
        <v>(Credenciales en resguardo / Credenciales totales en SIIRFE disponibles para entrega) x 100</v>
      </c>
      <c r="F22" s="171" t="str">
        <f>'PANEL DE CONTROL DISTRITAL'!F21</f>
        <v>Semanal (remesa)</v>
      </c>
      <c r="G22" s="172">
        <f>'PANEL DE CONTROL DISTRITAL'!G21</f>
        <v>1</v>
      </c>
      <c r="H22" s="25" t="str">
        <f>'PANEL DE CONTROL DISTRITAL'!H21</f>
        <v>Credenciales en resguardo</v>
      </c>
      <c r="I22" s="23">
        <v>889</v>
      </c>
      <c r="J22" s="23">
        <v>826</v>
      </c>
      <c r="K22" s="23">
        <v>801</v>
      </c>
      <c r="L22" s="23">
        <v>753</v>
      </c>
      <c r="M22" s="23">
        <v>775</v>
      </c>
      <c r="N22" s="23">
        <v>747</v>
      </c>
      <c r="O22" s="23">
        <v>712</v>
      </c>
      <c r="P22" s="23">
        <v>757</v>
      </c>
      <c r="Q22" s="23">
        <v>778</v>
      </c>
      <c r="R22" s="23">
        <v>722</v>
      </c>
      <c r="S22" s="23">
        <v>721</v>
      </c>
      <c r="T22" s="23">
        <v>772</v>
      </c>
      <c r="U22" s="23">
        <v>766</v>
      </c>
      <c r="V22" s="23">
        <v>894</v>
      </c>
      <c r="W22" s="23">
        <v>915</v>
      </c>
      <c r="X22" s="23">
        <v>918</v>
      </c>
      <c r="Y22" s="23">
        <v>804</v>
      </c>
      <c r="Z22" s="23">
        <v>585</v>
      </c>
      <c r="AA22" s="23">
        <v>559</v>
      </c>
      <c r="AB22" s="23">
        <v>1029</v>
      </c>
      <c r="AC22" s="64">
        <v>954</v>
      </c>
      <c r="AD22" s="64">
        <v>944</v>
      </c>
      <c r="AE22" s="168">
        <f>IFERROR(SUM(I22:AD22)/SUM(I23:AD23),0)</f>
        <v>1</v>
      </c>
    </row>
    <row r="23" spans="1:43" s="3" customFormat="1" ht="50.1" customHeight="1" thickTop="1" thickBot="1">
      <c r="A23" s="167"/>
      <c r="B23" s="169"/>
      <c r="C23" s="166"/>
      <c r="D23" s="170"/>
      <c r="E23" s="166"/>
      <c r="F23" s="171"/>
      <c r="G23" s="172"/>
      <c r="H23" s="25" t="str">
        <f>'PANEL DE CONTROL DISTRITAL'!H22</f>
        <v>Credenciales totales en SIIRFE disponibles para entrega</v>
      </c>
      <c r="I23" s="43">
        <v>889</v>
      </c>
      <c r="J23" s="43">
        <v>826</v>
      </c>
      <c r="K23" s="43">
        <v>801</v>
      </c>
      <c r="L23" s="43">
        <v>753</v>
      </c>
      <c r="M23" s="43">
        <v>775</v>
      </c>
      <c r="N23" s="43">
        <v>747</v>
      </c>
      <c r="O23" s="43">
        <v>712</v>
      </c>
      <c r="P23" s="43">
        <v>757</v>
      </c>
      <c r="Q23" s="43">
        <v>778</v>
      </c>
      <c r="R23" s="43">
        <v>722</v>
      </c>
      <c r="S23" s="43">
        <v>721</v>
      </c>
      <c r="T23" s="43">
        <v>772</v>
      </c>
      <c r="U23" s="43">
        <v>766</v>
      </c>
      <c r="V23" s="43">
        <v>894</v>
      </c>
      <c r="W23" s="43">
        <v>915</v>
      </c>
      <c r="X23" s="43">
        <v>918</v>
      </c>
      <c r="Y23" s="43">
        <v>804</v>
      </c>
      <c r="Z23" s="43">
        <v>585</v>
      </c>
      <c r="AA23" s="43">
        <v>559</v>
      </c>
      <c r="AB23" s="43">
        <v>1029</v>
      </c>
      <c r="AC23" s="68">
        <v>954</v>
      </c>
      <c r="AD23" s="68">
        <v>944</v>
      </c>
      <c r="AE23" s="168"/>
    </row>
    <row r="24" spans="1:43" s="4" customFormat="1" ht="8.25" customHeight="1" thickTop="1" thickBot="1">
      <c r="A24" s="167">
        <v>37</v>
      </c>
      <c r="B24" s="167"/>
      <c r="C24" s="167"/>
      <c r="D24" s="167"/>
      <c r="E24" s="167"/>
      <c r="F24" s="167"/>
      <c r="G24" s="167"/>
      <c r="H24" s="167"/>
      <c r="I24" s="167"/>
      <c r="J24" s="167"/>
      <c r="K24" s="167"/>
      <c r="L24" s="167"/>
      <c r="M24" s="167"/>
      <c r="N24" s="167"/>
      <c r="O24" s="167"/>
      <c r="P24" s="167"/>
      <c r="Q24" s="167"/>
      <c r="R24" s="167"/>
      <c r="S24" s="167"/>
      <c r="T24" s="167"/>
      <c r="U24" s="167"/>
      <c r="V24" s="167"/>
      <c r="W24" s="167"/>
      <c r="X24" s="167"/>
      <c r="Y24" s="167"/>
      <c r="Z24" s="167"/>
      <c r="AA24" s="167"/>
      <c r="AB24" s="167"/>
      <c r="AC24" s="167"/>
      <c r="AD24" s="167"/>
      <c r="AE24" s="167"/>
    </row>
    <row r="25" spans="1:43" ht="50.1" customHeight="1" thickTop="1" thickBot="1">
      <c r="A25" s="167">
        <f>'PANEL DE CONTROL DISTRITAL'!A24</f>
        <v>6</v>
      </c>
      <c r="B25" s="169" t="str">
        <f>'PANEL DE CONTROL DISTRITAL'!B24</f>
        <v>ENTREGA</v>
      </c>
      <c r="C25" s="166" t="str">
        <f>'PANEL DE CONTROL DISTRITAL'!C24</f>
        <v>Operador de Equipo Tecnológico</v>
      </c>
      <c r="D25" s="170" t="str">
        <f>'PANEL DE CONTROL DISTRITAL'!D24</f>
        <v xml:space="preserve">Efectividad de entrega de CPV en MAC = </v>
      </c>
      <c r="E25" s="166" t="str">
        <f>'PANEL DE CONTROL DISTRITAL'!E24</f>
        <v>(Total de credenciales entregadas / Total de credenciales solicitadas) x 100</v>
      </c>
      <c r="F25" s="171" t="str">
        <f>'PANEL DE CONTROL DISTRITAL'!F24</f>
        <v>Semanal (remesa)</v>
      </c>
      <c r="G25" s="172">
        <f>'PANEL DE CONTROL DISTRITAL'!G24</f>
        <v>0.9</v>
      </c>
      <c r="H25" s="25" t="str">
        <f>'PANEL DE CONTROL DISTRITAL'!H24</f>
        <v xml:space="preserve">Total de credenciales entregadas </v>
      </c>
      <c r="I25" s="23">
        <v>154</v>
      </c>
      <c r="J25" s="23">
        <v>425</v>
      </c>
      <c r="K25" s="23">
        <v>349</v>
      </c>
      <c r="L25" s="23">
        <v>357</v>
      </c>
      <c r="M25" s="23">
        <v>362</v>
      </c>
      <c r="N25" s="23">
        <v>374</v>
      </c>
      <c r="O25" s="23">
        <v>385</v>
      </c>
      <c r="P25" s="23">
        <v>328</v>
      </c>
      <c r="Q25" s="23">
        <v>354</v>
      </c>
      <c r="R25" s="23">
        <v>313</v>
      </c>
      <c r="S25" s="23">
        <v>379</v>
      </c>
      <c r="T25" s="23">
        <v>410</v>
      </c>
      <c r="U25" s="23">
        <v>417</v>
      </c>
      <c r="V25" s="23">
        <v>453</v>
      </c>
      <c r="W25" s="23">
        <v>740</v>
      </c>
      <c r="X25" s="23">
        <v>681</v>
      </c>
      <c r="Y25" s="23">
        <v>582</v>
      </c>
      <c r="Z25" s="23">
        <v>524</v>
      </c>
      <c r="AA25" s="23">
        <v>446</v>
      </c>
      <c r="AB25" s="23">
        <v>720</v>
      </c>
      <c r="AC25" s="64">
        <v>974</v>
      </c>
      <c r="AD25" s="64">
        <v>104</v>
      </c>
      <c r="AE25" s="168">
        <f>IFERROR(SUM(I25:AD25)/SUM(I26:AD26),0)</f>
        <v>1</v>
      </c>
    </row>
    <row r="26" spans="1:43" ht="50.1" customHeight="1" thickTop="1" thickBot="1">
      <c r="A26" s="167"/>
      <c r="B26" s="169"/>
      <c r="C26" s="166"/>
      <c r="D26" s="170"/>
      <c r="E26" s="166"/>
      <c r="F26" s="171"/>
      <c r="G26" s="172"/>
      <c r="H26" s="25" t="str">
        <f>'PANEL DE CONTROL DISTRITAL'!H25</f>
        <v xml:space="preserve"> Total de credenciales solicitadas</v>
      </c>
      <c r="I26" s="43">
        <v>154</v>
      </c>
      <c r="J26" s="43">
        <v>425</v>
      </c>
      <c r="K26" s="43">
        <v>349</v>
      </c>
      <c r="L26" s="43">
        <v>357</v>
      </c>
      <c r="M26" s="43">
        <v>362</v>
      </c>
      <c r="N26" s="43">
        <v>374</v>
      </c>
      <c r="O26" s="43">
        <v>385</v>
      </c>
      <c r="P26" s="43">
        <v>328</v>
      </c>
      <c r="Q26" s="43">
        <v>354</v>
      </c>
      <c r="R26" s="43">
        <v>313</v>
      </c>
      <c r="S26" s="43">
        <v>379</v>
      </c>
      <c r="T26" s="43">
        <v>410</v>
      </c>
      <c r="U26" s="43">
        <v>417</v>
      </c>
      <c r="V26" s="43">
        <v>453</v>
      </c>
      <c r="W26" s="43">
        <v>740</v>
      </c>
      <c r="X26" s="43">
        <v>681</v>
      </c>
      <c r="Y26" s="43">
        <v>582</v>
      </c>
      <c r="Z26" s="43">
        <v>524</v>
      </c>
      <c r="AA26" s="43">
        <v>446</v>
      </c>
      <c r="AB26" s="43">
        <v>720</v>
      </c>
      <c r="AC26" s="68">
        <v>974</v>
      </c>
      <c r="AD26" s="68">
        <v>104</v>
      </c>
      <c r="AE26" s="168"/>
    </row>
    <row r="27" spans="1:43" ht="15.75" customHeight="1" thickTop="1">
      <c r="B27" s="1" t="s">
        <v>116</v>
      </c>
      <c r="H27" s="55"/>
      <c r="I27" s="56"/>
      <c r="J27" s="56"/>
      <c r="K27" s="56"/>
      <c r="L27" s="56"/>
      <c r="M27" s="56"/>
      <c r="N27" s="56"/>
      <c r="O27" s="56"/>
      <c r="P27" s="56"/>
      <c r="Q27" s="56"/>
      <c r="R27" s="56"/>
      <c r="S27" s="56"/>
      <c r="T27" s="56"/>
      <c r="U27" s="56"/>
      <c r="V27" s="56"/>
      <c r="W27" s="56"/>
      <c r="X27" s="56"/>
      <c r="Y27" s="56"/>
      <c r="Z27" s="56"/>
      <c r="AA27" s="56"/>
      <c r="AB27" s="56"/>
      <c r="AC27" s="56"/>
      <c r="AD27" s="56"/>
      <c r="AE27" s="12"/>
    </row>
    <row r="28" spans="1:43" ht="15.75" customHeight="1">
      <c r="H28" s="57"/>
    </row>
    <row r="29" spans="1:43" ht="15.75" customHeight="1">
      <c r="H29" s="57"/>
      <c r="I29" s="179" t="s">
        <v>117</v>
      </c>
      <c r="J29" s="179"/>
      <c r="K29" s="179"/>
      <c r="L29" s="179"/>
    </row>
    <row r="30" spans="1:43" ht="15.75" customHeight="1">
      <c r="H30" s="57"/>
      <c r="I30" s="26"/>
      <c r="J30" s="27" t="s">
        <v>118</v>
      </c>
      <c r="K30" s="27"/>
      <c r="L30" s="27"/>
    </row>
    <row r="31" spans="1:43" ht="39" customHeight="1">
      <c r="H31" s="57"/>
      <c r="I31" s="28"/>
      <c r="J31" s="27" t="s">
        <v>119</v>
      </c>
      <c r="K31" s="27"/>
      <c r="L31" s="27"/>
    </row>
    <row r="32" spans="1:43" ht="30" customHeight="1">
      <c r="H32" s="57"/>
      <c r="I32" s="29"/>
      <c r="J32" s="27" t="s">
        <v>120</v>
      </c>
      <c r="K32" s="27"/>
      <c r="L32" s="27"/>
    </row>
    <row r="33" spans="2:13" ht="30" customHeight="1">
      <c r="H33" s="57"/>
      <c r="I33" s="27"/>
      <c r="J33" s="27"/>
      <c r="K33" s="27"/>
      <c r="L33" s="27"/>
    </row>
    <row r="34" spans="2:13" ht="30" customHeight="1">
      <c r="B34" s="180" t="s">
        <v>121</v>
      </c>
      <c r="C34" s="180"/>
      <c r="D34" s="180"/>
      <c r="E34" s="180"/>
      <c r="F34" s="180"/>
      <c r="G34" s="180"/>
      <c r="H34" s="180"/>
      <c r="I34" s="180"/>
      <c r="J34" s="180"/>
      <c r="K34" s="180"/>
      <c r="L34" s="180"/>
      <c r="M34" s="181"/>
    </row>
    <row r="35" spans="2:13" ht="30" customHeight="1">
      <c r="B35" s="182" t="s">
        <v>122</v>
      </c>
      <c r="C35" s="182"/>
      <c r="D35" s="182"/>
      <c r="E35" s="182"/>
      <c r="F35" s="182"/>
      <c r="G35" s="183"/>
      <c r="H35" s="184" t="s">
        <v>123</v>
      </c>
      <c r="I35" s="182"/>
      <c r="J35" s="182"/>
      <c r="K35" s="182"/>
      <c r="L35" s="182"/>
      <c r="M35" s="183"/>
    </row>
    <row r="36" spans="2:13" ht="30" customHeight="1">
      <c r="B36" s="173"/>
      <c r="C36" s="174"/>
      <c r="D36" s="174"/>
      <c r="E36" s="174"/>
      <c r="F36" s="174"/>
      <c r="G36" s="175"/>
      <c r="H36" s="173"/>
      <c r="I36" s="174"/>
      <c r="J36" s="174"/>
      <c r="K36" s="174"/>
      <c r="L36" s="174"/>
      <c r="M36" s="175"/>
    </row>
    <row r="37" spans="2:13" ht="30" customHeight="1">
      <c r="B37" s="176"/>
      <c r="C37" s="177"/>
      <c r="D37" s="177"/>
      <c r="E37" s="177"/>
      <c r="F37" s="177"/>
      <c r="G37" s="178"/>
      <c r="H37" s="176"/>
      <c r="I37" s="177"/>
      <c r="J37" s="177"/>
      <c r="K37" s="177"/>
      <c r="L37" s="177"/>
      <c r="M37" s="178"/>
    </row>
  </sheetData>
  <mergeCells count="71">
    <mergeCell ref="AE25:AE26"/>
    <mergeCell ref="I29:L29"/>
    <mergeCell ref="B34:M34"/>
    <mergeCell ref="B35:G35"/>
    <mergeCell ref="H35:M35"/>
    <mergeCell ref="B36:G37"/>
    <mergeCell ref="H36:M37"/>
    <mergeCell ref="G22:G23"/>
    <mergeCell ref="AE22:AE23"/>
    <mergeCell ref="A24:AE24"/>
    <mergeCell ref="A25:A26"/>
    <mergeCell ref="B25:B26"/>
    <mergeCell ref="C25:C26"/>
    <mergeCell ref="D25:D26"/>
    <mergeCell ref="E25:E26"/>
    <mergeCell ref="F25:F26"/>
    <mergeCell ref="G25:G26"/>
    <mergeCell ref="A22:A23"/>
    <mergeCell ref="B22:B23"/>
    <mergeCell ref="C22:C23"/>
    <mergeCell ref="D22:D23"/>
    <mergeCell ref="E22:E23"/>
    <mergeCell ref="F22:F23"/>
    <mergeCell ref="A18:AE18"/>
    <mergeCell ref="A19:A20"/>
    <mergeCell ref="B19:B20"/>
    <mergeCell ref="C19:C20"/>
    <mergeCell ref="D19:D20"/>
    <mergeCell ref="E19:E20"/>
    <mergeCell ref="F19:F20"/>
    <mergeCell ref="G19:G20"/>
    <mergeCell ref="AE19:AE20"/>
    <mergeCell ref="A15:AE15"/>
    <mergeCell ref="A16:A17"/>
    <mergeCell ref="B16:B17"/>
    <mergeCell ref="C16:C17"/>
    <mergeCell ref="D16:D17"/>
    <mergeCell ref="E16:E17"/>
    <mergeCell ref="F16:F17"/>
    <mergeCell ref="G16:G17"/>
    <mergeCell ref="AE16:AE17"/>
    <mergeCell ref="A10:A11"/>
    <mergeCell ref="B10:B11"/>
    <mergeCell ref="C10:C11"/>
    <mergeCell ref="D10:D11"/>
    <mergeCell ref="E10:E11"/>
    <mergeCell ref="A12:AE12"/>
    <mergeCell ref="A13:A14"/>
    <mergeCell ref="B13:B14"/>
    <mergeCell ref="C13:C14"/>
    <mergeCell ref="D13:D14"/>
    <mergeCell ref="E13:E14"/>
    <mergeCell ref="F13:F14"/>
    <mergeCell ref="G13:G14"/>
    <mergeCell ref="AE13:AE14"/>
    <mergeCell ref="AE10:AE11"/>
    <mergeCell ref="F10:F11"/>
    <mergeCell ref="AE6:AE9"/>
    <mergeCell ref="B7:D7"/>
    <mergeCell ref="A1:AE1"/>
    <mergeCell ref="F2:G2"/>
    <mergeCell ref="A4:AE4"/>
    <mergeCell ref="A5:AE5"/>
    <mergeCell ref="E7:H7"/>
    <mergeCell ref="I7:X7"/>
    <mergeCell ref="B8:X8"/>
    <mergeCell ref="A6:A9"/>
    <mergeCell ref="B6:H6"/>
    <mergeCell ref="I6:X6"/>
    <mergeCell ref="X2:AE2"/>
    <mergeCell ref="G10:G11"/>
  </mergeCells>
  <conditionalFormatting sqref="I21:AD21">
    <cfRule type="colorScale" priority="684">
      <colorScale>
        <cfvo type="min"/>
        <cfvo type="percentile" val="50"/>
        <cfvo type="max"/>
        <color rgb="FFE98BD7"/>
        <color rgb="FFD5007F"/>
        <color rgb="FF950054"/>
      </colorScale>
    </cfRule>
  </conditionalFormatting>
  <conditionalFormatting sqref="AE10">
    <cfRule type="cellIs" dxfId="442" priority="15" operator="greaterThan">
      <formula>95%</formula>
    </cfRule>
    <cfRule type="cellIs" dxfId="441" priority="16" operator="greaterThanOrEqual">
      <formula>90%</formula>
    </cfRule>
    <cfRule type="cellIs" dxfId="440" priority="17" operator="lessThan">
      <formula>89.99%</formula>
    </cfRule>
  </conditionalFormatting>
  <conditionalFormatting sqref="AE13">
    <cfRule type="cellIs" dxfId="439" priority="12" operator="greaterThan">
      <formula>95%</formula>
    </cfRule>
    <cfRule type="cellIs" dxfId="438" priority="13" operator="greaterThanOrEqual">
      <formula>90%</formula>
    </cfRule>
    <cfRule type="cellIs" dxfId="437" priority="14" operator="lessThan">
      <formula>89.99%</formula>
    </cfRule>
  </conditionalFormatting>
  <conditionalFormatting sqref="AE16">
    <cfRule type="cellIs" dxfId="436" priority="9" operator="greaterThan">
      <formula>95%</formula>
    </cfRule>
    <cfRule type="cellIs" dxfId="435" priority="10" operator="greaterThanOrEqual">
      <formula>90%</formula>
    </cfRule>
    <cfRule type="cellIs" dxfId="434" priority="11" operator="lessThan">
      <formula>89.99%</formula>
    </cfRule>
  </conditionalFormatting>
  <conditionalFormatting sqref="AE19">
    <cfRule type="cellIs" dxfId="433" priority="6" operator="greaterThan">
      <formula>95%</formula>
    </cfRule>
    <cfRule type="cellIs" dxfId="432" priority="7" operator="greaterThanOrEqual">
      <formula>90%</formula>
    </cfRule>
    <cfRule type="cellIs" dxfId="431" priority="8" operator="lessThan">
      <formula>89.99%</formula>
    </cfRule>
  </conditionalFormatting>
  <conditionalFormatting sqref="AE22">
    <cfRule type="cellIs" dxfId="430" priority="1" operator="greaterThanOrEqual">
      <formula>100%</formula>
    </cfRule>
    <cfRule type="cellIs" dxfId="429" priority="2" operator="lessThan">
      <formula>99.99%</formula>
    </cfRule>
  </conditionalFormatting>
  <conditionalFormatting sqref="AE25">
    <cfRule type="cellIs" dxfId="428" priority="3" operator="greaterThan">
      <formula>95%</formula>
    </cfRule>
    <cfRule type="cellIs" dxfId="427" priority="4" operator="greaterThanOrEqual">
      <formula>90%</formula>
    </cfRule>
    <cfRule type="cellIs" dxfId="426" priority="5" operator="lessThan">
      <formula>89.99%</formula>
    </cfRule>
  </conditionalFormatting>
  <dataValidations count="1">
    <dataValidation showDropDown="1" showInputMessage="1" showErrorMessage="1" sqref="C21 G19:G23 G10:G11 G16:G17 G13:G14 G25:G26" xr:uid="{3A1F9500-EA36-4DB8-84EB-11B3E2911F05}"/>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6486A5-4531-4934-9AC0-0305FA3F71EB}">
  <sheetPr>
    <tabColor rgb="FFFFFF00"/>
  </sheetPr>
  <dimension ref="A1:AQ37"/>
  <sheetViews>
    <sheetView showGridLines="0" topLeftCell="M20" zoomScale="70" zoomScaleNormal="70" workbookViewId="0">
      <selection activeCell="N13" sqref="N13"/>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0" width="10.7109375" style="1" customWidth="1"/>
    <col min="31" max="31" width="22.7109375" style="1" customWidth="1"/>
    <col min="32" max="16384" width="11.42578125" style="1"/>
  </cols>
  <sheetData>
    <row r="1" spans="1:43" ht="40.5" customHeight="1">
      <c r="A1" s="148" t="str">
        <f>'PANEL DE CONTROL DISTRITAL'!A1:Q1</f>
        <v>INSTITUTO NACIONAL ELECTORAL
SISTEMA DE GESTIÓN DE LA CALIDAD
ESTADO DE MÉXICO</v>
      </c>
      <c r="B1" s="148"/>
      <c r="C1" s="148"/>
      <c r="D1" s="148"/>
      <c r="E1" s="148"/>
      <c r="F1" s="148"/>
      <c r="G1" s="148"/>
      <c r="H1" s="148"/>
      <c r="I1" s="148"/>
      <c r="J1" s="148"/>
      <c r="K1" s="148"/>
      <c r="L1" s="148"/>
      <c r="M1" s="148"/>
      <c r="N1" s="148"/>
      <c r="O1" s="148"/>
      <c r="P1" s="148"/>
      <c r="Q1" s="148"/>
      <c r="R1" s="148"/>
      <c r="S1" s="148"/>
      <c r="T1" s="148"/>
      <c r="U1" s="148"/>
      <c r="V1" s="148"/>
      <c r="W1" s="148"/>
      <c r="X1" s="148"/>
      <c r="Y1" s="148"/>
      <c r="Z1" s="148"/>
      <c r="AA1" s="148"/>
      <c r="AB1" s="148"/>
      <c r="AC1" s="148"/>
      <c r="AD1" s="148"/>
      <c r="AE1" s="148"/>
    </row>
    <row r="2" spans="1:43" ht="33.75" customHeight="1">
      <c r="A2" s="11"/>
      <c r="B2" s="11"/>
      <c r="C2" s="11"/>
      <c r="D2" s="9" t="s">
        <v>89</v>
      </c>
      <c r="E2" s="9">
        <v>27</v>
      </c>
      <c r="F2" s="149" t="s">
        <v>90</v>
      </c>
      <c r="G2" s="149"/>
      <c r="H2" s="20">
        <v>152753</v>
      </c>
      <c r="I2" s="19"/>
      <c r="J2" s="19"/>
      <c r="K2" s="11"/>
      <c r="L2" s="11"/>
      <c r="M2" s="11"/>
      <c r="N2" s="11"/>
      <c r="O2" s="11"/>
      <c r="P2" s="11"/>
      <c r="Q2" s="11"/>
      <c r="R2" s="11"/>
      <c r="S2" s="11"/>
      <c r="T2" s="11"/>
      <c r="U2" s="11"/>
      <c r="V2" s="11"/>
      <c r="W2" s="58"/>
      <c r="X2" s="150" t="str">
        <f>'PANEL DE CONTROL DISTRITAL'!M2</f>
        <v>Fecha de corte: 22/01/2024</v>
      </c>
      <c r="Y2" s="150"/>
      <c r="Z2" s="150"/>
      <c r="AA2" s="150"/>
      <c r="AB2" s="150"/>
      <c r="AC2" s="150"/>
      <c r="AD2" s="150"/>
      <c r="AE2" s="150"/>
      <c r="AF2" s="15"/>
    </row>
    <row r="3" spans="1:43" ht="11.25" customHeight="1">
      <c r="A3" s="11"/>
      <c r="B3" s="6"/>
      <c r="C3" s="6"/>
      <c r="D3" s="6"/>
      <c r="E3" s="6"/>
      <c r="F3" s="6"/>
      <c r="G3" s="6"/>
      <c r="H3" s="6"/>
      <c r="I3" s="6"/>
      <c r="J3" s="6"/>
      <c r="K3" s="6"/>
      <c r="L3" s="6"/>
      <c r="M3" s="6"/>
      <c r="N3" s="6"/>
      <c r="O3" s="6"/>
      <c r="P3" s="6"/>
      <c r="Q3" s="6"/>
      <c r="R3" s="6"/>
      <c r="S3" s="6"/>
      <c r="T3" s="6"/>
      <c r="U3" s="6"/>
      <c r="V3" s="6"/>
      <c r="W3" s="6"/>
      <c r="X3" s="6"/>
      <c r="Y3" s="6"/>
      <c r="Z3" s="6"/>
      <c r="AA3" s="6"/>
      <c r="AB3" s="6"/>
      <c r="AC3" s="6"/>
      <c r="AD3" s="6"/>
    </row>
    <row r="4" spans="1:43" ht="30" customHeight="1">
      <c r="A4" s="154" t="s">
        <v>91</v>
      </c>
      <c r="B4" s="155"/>
      <c r="C4" s="155"/>
      <c r="D4" s="155"/>
      <c r="E4" s="155"/>
      <c r="F4" s="155"/>
      <c r="G4" s="155"/>
      <c r="H4" s="155"/>
      <c r="I4" s="155"/>
      <c r="J4" s="155"/>
      <c r="K4" s="155"/>
      <c r="L4" s="155"/>
      <c r="M4" s="155"/>
      <c r="N4" s="155"/>
      <c r="O4" s="155"/>
      <c r="P4" s="155"/>
      <c r="Q4" s="155"/>
      <c r="R4" s="155"/>
      <c r="S4" s="155"/>
      <c r="T4" s="155"/>
      <c r="U4" s="155"/>
      <c r="V4" s="155"/>
      <c r="W4" s="155"/>
      <c r="X4" s="155"/>
      <c r="Y4" s="155"/>
      <c r="Z4" s="155"/>
      <c r="AA4" s="155"/>
      <c r="AB4" s="155"/>
      <c r="AC4" s="155"/>
      <c r="AD4" s="155"/>
      <c r="AE4" s="156"/>
      <c r="AG4" s="18"/>
    </row>
    <row r="5" spans="1:43" ht="5.25" customHeight="1">
      <c r="A5" s="157"/>
      <c r="B5" s="158"/>
      <c r="C5" s="158"/>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9"/>
    </row>
    <row r="6" spans="1:43" ht="18" customHeight="1">
      <c r="A6" s="151" t="str">
        <f>'PANEL DE CONTROL DISTRITAL'!A6</f>
        <v>Número</v>
      </c>
      <c r="B6" s="152" t="str">
        <f>'PANEL DE CONTROL DISTRITAL'!B6</f>
        <v xml:space="preserve">PROCESOS SUSTANTIVOS E INDICADORES </v>
      </c>
      <c r="C6" s="152"/>
      <c r="D6" s="152"/>
      <c r="E6" s="152"/>
      <c r="F6" s="152"/>
      <c r="G6" s="152"/>
      <c r="H6" s="152"/>
      <c r="I6" s="160" t="s">
        <v>92</v>
      </c>
      <c r="J6" s="161"/>
      <c r="K6" s="161"/>
      <c r="L6" s="161"/>
      <c r="M6" s="161"/>
      <c r="N6" s="161"/>
      <c r="O6" s="161"/>
      <c r="P6" s="161"/>
      <c r="Q6" s="161"/>
      <c r="R6" s="161"/>
      <c r="S6" s="161"/>
      <c r="T6" s="161"/>
      <c r="U6" s="161"/>
      <c r="V6" s="161"/>
      <c r="W6" s="161"/>
      <c r="X6" s="161"/>
      <c r="Y6" s="85"/>
      <c r="Z6" s="85"/>
      <c r="AA6" s="85"/>
      <c r="AB6" s="85"/>
      <c r="AC6" s="85"/>
      <c r="AD6" s="85"/>
      <c r="AE6" s="153" t="s">
        <v>93</v>
      </c>
    </row>
    <row r="7" spans="1:43" ht="17.25" customHeight="1">
      <c r="A7" s="151"/>
      <c r="B7" s="152" t="str">
        <f>'PANEL DE CONTROL DISTRITAL'!B7</f>
        <v>DESCRIPCIÓN</v>
      </c>
      <c r="C7" s="152"/>
      <c r="D7" s="152"/>
      <c r="E7" s="152" t="str">
        <f>'PANEL DE CONTROL DISTRITAL'!E7</f>
        <v>MEDICIÓN</v>
      </c>
      <c r="F7" s="152"/>
      <c r="G7" s="152"/>
      <c r="H7" s="152"/>
      <c r="I7" s="162" t="str">
        <f>'PANEL DE CONTROL DISTRITAL'!A5</f>
        <v>CAMPAÑA ANUAL INTENSA 2023</v>
      </c>
      <c r="J7" s="163"/>
      <c r="K7" s="163"/>
      <c r="L7" s="163"/>
      <c r="M7" s="163"/>
      <c r="N7" s="163"/>
      <c r="O7" s="163"/>
      <c r="P7" s="163"/>
      <c r="Q7" s="163"/>
      <c r="R7" s="163"/>
      <c r="S7" s="163"/>
      <c r="T7" s="163"/>
      <c r="U7" s="163"/>
      <c r="V7" s="163"/>
      <c r="W7" s="163"/>
      <c r="X7" s="163"/>
      <c r="Y7" s="86"/>
      <c r="Z7" s="86"/>
      <c r="AA7" s="86"/>
      <c r="AB7" s="86"/>
      <c r="AC7" s="86"/>
      <c r="AD7" s="86"/>
      <c r="AE7" s="153"/>
    </row>
    <row r="8" spans="1:43" ht="5.25" customHeight="1">
      <c r="A8" s="151"/>
      <c r="B8" s="164"/>
      <c r="C8" s="165"/>
      <c r="D8" s="165"/>
      <c r="E8" s="165"/>
      <c r="F8" s="165"/>
      <c r="G8" s="165"/>
      <c r="H8" s="165"/>
      <c r="I8" s="165"/>
      <c r="J8" s="165"/>
      <c r="K8" s="165"/>
      <c r="L8" s="165"/>
      <c r="M8" s="165"/>
      <c r="N8" s="165"/>
      <c r="O8" s="165"/>
      <c r="P8" s="165"/>
      <c r="Q8" s="165"/>
      <c r="R8" s="165"/>
      <c r="S8" s="165"/>
      <c r="T8" s="165"/>
      <c r="U8" s="165"/>
      <c r="V8" s="165"/>
      <c r="W8" s="165"/>
      <c r="X8" s="165"/>
      <c r="Y8" s="87"/>
      <c r="Z8" s="87"/>
      <c r="AA8" s="87"/>
      <c r="AB8" s="87"/>
      <c r="AC8" s="87"/>
      <c r="AD8" s="87"/>
      <c r="AE8" s="153"/>
    </row>
    <row r="9" spans="1:43" s="2" customFormat="1" ht="29.25" customHeight="1" thickTop="1" thickBot="1">
      <c r="A9" s="151"/>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42" t="str">
        <f>'PANEL DE CONTROL DISTRITAL'!H8</f>
        <v>Nominativo</v>
      </c>
      <c r="I9" s="31" t="str">
        <f>'152551'!I9</f>
        <v>2023-37</v>
      </c>
      <c r="J9" s="31" t="str">
        <f>'152551'!J9</f>
        <v>2023-38</v>
      </c>
      <c r="K9" s="31" t="str">
        <f>'152551'!K9</f>
        <v>2023-39</v>
      </c>
      <c r="L9" s="31" t="str">
        <f>'152551'!L9</f>
        <v>2023-40</v>
      </c>
      <c r="M9" s="31" t="str">
        <f>'152551'!M9</f>
        <v>2023-41</v>
      </c>
      <c r="N9" s="31" t="str">
        <f>'152551'!N9</f>
        <v>2023-42</v>
      </c>
      <c r="O9" s="31" t="str">
        <f>'152551'!O9</f>
        <v>2023-43</v>
      </c>
      <c r="P9" s="31" t="str">
        <f>'152551'!P9</f>
        <v>2023-44</v>
      </c>
      <c r="Q9" s="31" t="str">
        <f>'152551'!Q9</f>
        <v>2023-45</v>
      </c>
      <c r="R9" s="31" t="str">
        <f>'152551'!R9</f>
        <v>2023-46</v>
      </c>
      <c r="S9" s="31" t="str">
        <f>'152551'!S9</f>
        <v>2023-47</v>
      </c>
      <c r="T9" s="31" t="str">
        <f>'152551'!T9</f>
        <v>2023-48</v>
      </c>
      <c r="U9" s="31" t="str">
        <f>'152551'!U9</f>
        <v>2023-49</v>
      </c>
      <c r="V9" s="31" t="str">
        <f>'152551'!V9</f>
        <v>2023-50</v>
      </c>
      <c r="W9" s="31" t="str">
        <f>'152551'!W9</f>
        <v>2023-51</v>
      </c>
      <c r="X9" s="31" t="str">
        <f>'152551'!X9</f>
        <v>2023-52</v>
      </c>
      <c r="Y9" s="31" t="s">
        <v>110</v>
      </c>
      <c r="Z9" s="31" t="s">
        <v>111</v>
      </c>
      <c r="AA9" s="31" t="s">
        <v>112</v>
      </c>
      <c r="AB9" s="31" t="s">
        <v>113</v>
      </c>
      <c r="AC9" s="31" t="s">
        <v>114</v>
      </c>
      <c r="AD9" s="31" t="s">
        <v>115</v>
      </c>
      <c r="AE9" s="153"/>
    </row>
    <row r="10" spans="1:43" s="2" customFormat="1" ht="50.1" customHeight="1" thickTop="1" thickBot="1">
      <c r="A10" s="167">
        <f>'PANEL DE CONTROL DISTRITAL'!A9</f>
        <v>1</v>
      </c>
      <c r="B10" s="169" t="str">
        <f>'PANEL DE CONTROL DISTRITAL'!B9</f>
        <v>ENTREVISTA</v>
      </c>
      <c r="C10" s="166" t="str">
        <f>'PANEL DE CONTROL DISTRITAL'!C9</f>
        <v xml:space="preserve"> Auxiliar de Atención Ciudadana</v>
      </c>
      <c r="D10" s="170" t="str">
        <f>'PANEL DE CONTROL DISTRITAL'!D9</f>
        <v>Efectividad de la entrevista =</v>
      </c>
      <c r="E10" s="166" t="str">
        <f>'PANEL DE CONTROL DISTRITAL'!E9</f>
        <v>(Número de trámites aplicados / (Número de fichas requisitadas - Notificaciones de improcedencia de trámite)) x 100</v>
      </c>
      <c r="F10" s="171" t="str">
        <f>'PANEL DE CONTROL DISTRITAL'!F9</f>
        <v>Semanal (remesa)</v>
      </c>
      <c r="G10" s="172">
        <f>'PANEL DE CONTROL DISTRITAL'!G9</f>
        <v>0.9</v>
      </c>
      <c r="H10" s="25" t="str">
        <f>'PANEL DE CONTROL DISTRITAL'!H9</f>
        <v>Número de trámites aplicados</v>
      </c>
      <c r="I10" s="23">
        <v>33</v>
      </c>
      <c r="J10" s="23">
        <v>108</v>
      </c>
      <c r="K10" s="23">
        <v>92</v>
      </c>
      <c r="L10" s="23">
        <v>183</v>
      </c>
      <c r="M10" s="23">
        <v>121</v>
      </c>
      <c r="N10" s="23">
        <v>120</v>
      </c>
      <c r="O10" s="23">
        <v>119</v>
      </c>
      <c r="P10" s="23">
        <v>103</v>
      </c>
      <c r="Q10" s="23">
        <v>118</v>
      </c>
      <c r="R10" s="23">
        <v>52</v>
      </c>
      <c r="S10" s="23">
        <v>85</v>
      </c>
      <c r="T10" s="23">
        <v>126</v>
      </c>
      <c r="U10" s="23">
        <v>69</v>
      </c>
      <c r="V10" s="23">
        <v>187</v>
      </c>
      <c r="W10" s="23">
        <v>139</v>
      </c>
      <c r="X10" s="23">
        <v>222</v>
      </c>
      <c r="Y10" s="23">
        <v>174</v>
      </c>
      <c r="Z10" s="23">
        <v>150</v>
      </c>
      <c r="AA10" s="23">
        <v>168</v>
      </c>
      <c r="AB10" s="23">
        <v>365</v>
      </c>
      <c r="AC10" s="64">
        <v>573</v>
      </c>
      <c r="AD10" s="64">
        <v>191</v>
      </c>
      <c r="AE10" s="168">
        <f>IFERROR(SUM(I10:AD10)/SUM(I11:AD11),0)</f>
        <v>1</v>
      </c>
    </row>
    <row r="11" spans="1:43" s="2" customFormat="1" ht="50.1" customHeight="1" thickTop="1" thickBot="1">
      <c r="A11" s="167"/>
      <c r="B11" s="169"/>
      <c r="C11" s="166"/>
      <c r="D11" s="170"/>
      <c r="E11" s="166"/>
      <c r="F11" s="171"/>
      <c r="G11" s="172"/>
      <c r="H11" s="25" t="str">
        <f>'PANEL DE CONTROL DISTRITAL'!H10</f>
        <v>Número de fichas requisitadas - Notificaciones de improcedencia de trámite</v>
      </c>
      <c r="I11" s="43">
        <v>33</v>
      </c>
      <c r="J11" s="43">
        <v>108</v>
      </c>
      <c r="K11" s="43">
        <v>92</v>
      </c>
      <c r="L11" s="43">
        <v>183</v>
      </c>
      <c r="M11" s="43">
        <v>121</v>
      </c>
      <c r="N11" s="43">
        <v>120</v>
      </c>
      <c r="O11" s="43">
        <v>119</v>
      </c>
      <c r="P11" s="43">
        <v>103</v>
      </c>
      <c r="Q11" s="43">
        <v>118</v>
      </c>
      <c r="R11" s="43">
        <v>52</v>
      </c>
      <c r="S11" s="43">
        <v>85</v>
      </c>
      <c r="T11" s="43">
        <v>126</v>
      </c>
      <c r="U11" s="43">
        <v>69</v>
      </c>
      <c r="V11" s="43">
        <v>187</v>
      </c>
      <c r="W11" s="43">
        <v>139</v>
      </c>
      <c r="X11" s="43">
        <v>222</v>
      </c>
      <c r="Y11" s="43">
        <v>174</v>
      </c>
      <c r="Z11" s="43">
        <v>150</v>
      </c>
      <c r="AA11" s="43">
        <v>168</v>
      </c>
      <c r="AB11" s="43">
        <v>365</v>
      </c>
      <c r="AC11" s="68">
        <v>573</v>
      </c>
      <c r="AD11" s="68">
        <v>191</v>
      </c>
      <c r="AE11" s="168"/>
    </row>
    <row r="12" spans="1:43" s="45" customFormat="1" ht="8.1" customHeight="1" thickTop="1" thickBot="1">
      <c r="A12" s="167"/>
      <c r="B12" s="167"/>
      <c r="C12" s="167"/>
      <c r="D12" s="167"/>
      <c r="E12" s="167"/>
      <c r="F12" s="167"/>
      <c r="G12" s="167"/>
      <c r="H12" s="167"/>
      <c r="I12" s="167"/>
      <c r="J12" s="167"/>
      <c r="K12" s="167"/>
      <c r="L12" s="167"/>
      <c r="M12" s="167"/>
      <c r="N12" s="167"/>
      <c r="O12" s="167"/>
      <c r="P12" s="167"/>
      <c r="Q12" s="167"/>
      <c r="R12" s="167"/>
      <c r="S12" s="167"/>
      <c r="T12" s="167"/>
      <c r="U12" s="167"/>
      <c r="V12" s="167"/>
      <c r="W12" s="167"/>
      <c r="X12" s="167"/>
      <c r="Y12" s="167"/>
      <c r="Z12" s="167"/>
      <c r="AA12" s="167"/>
      <c r="AB12" s="167"/>
      <c r="AC12" s="167"/>
      <c r="AD12" s="167"/>
      <c r="AE12" s="167"/>
      <c r="AF12" s="44"/>
      <c r="AG12" s="44"/>
      <c r="AH12" s="44"/>
      <c r="AI12" s="44"/>
      <c r="AJ12" s="44"/>
      <c r="AK12" s="44"/>
      <c r="AL12" s="44"/>
      <c r="AM12" s="44"/>
      <c r="AN12" s="44"/>
      <c r="AO12" s="44"/>
      <c r="AP12" s="44"/>
      <c r="AQ12" s="44"/>
    </row>
    <row r="13" spans="1:43" s="3" customFormat="1" ht="50.1" customHeight="1">
      <c r="A13" s="167">
        <f>'PANEL DE CONTROL DISTRITAL'!A12</f>
        <v>2</v>
      </c>
      <c r="B13" s="169" t="str">
        <f>'PANEL DE CONTROL DISTRITAL'!B12</f>
        <v>TRÁMITE</v>
      </c>
      <c r="C13" s="166" t="str">
        <f>'PANEL DE CONTROL DISTRITAL'!C12</f>
        <v>Operador de Equipo Tecnológico</v>
      </c>
      <c r="D13" s="170" t="str">
        <f>'PANEL DE CONTROL DISTRITAL'!D12</f>
        <v>Trámites exitosos efectivos=</v>
      </c>
      <c r="E13" s="166" t="str">
        <f>'PANEL DE CONTROL DISTRITAL'!E12</f>
        <v>(Número de trámites exitosos / Número de trámites aplicados) x 100</v>
      </c>
      <c r="F13" s="171" t="str">
        <f>'PANEL DE CONTROL DISTRITAL'!F12</f>
        <v>Semanal (remesa)</v>
      </c>
      <c r="G13" s="172">
        <f>'PANEL DE CONTROL DISTRITAL'!G12</f>
        <v>0.9</v>
      </c>
      <c r="H13" s="25" t="str">
        <f>'PANEL DE CONTROL DISTRITAL'!H12</f>
        <v>Número de trámites exitosos</v>
      </c>
      <c r="I13" s="23">
        <v>33</v>
      </c>
      <c r="J13" s="23">
        <v>108</v>
      </c>
      <c r="K13" s="23">
        <v>92</v>
      </c>
      <c r="L13" s="23">
        <v>180</v>
      </c>
      <c r="M13" s="23">
        <v>120</v>
      </c>
      <c r="N13" s="23">
        <v>119</v>
      </c>
      <c r="O13" s="23">
        <v>119</v>
      </c>
      <c r="P13" s="23">
        <v>103</v>
      </c>
      <c r="Q13" s="23">
        <v>118</v>
      </c>
      <c r="R13" s="23">
        <v>52</v>
      </c>
      <c r="S13" s="23">
        <v>85</v>
      </c>
      <c r="T13" s="23">
        <v>126</v>
      </c>
      <c r="U13" s="23">
        <v>69</v>
      </c>
      <c r="V13" s="23">
        <v>186</v>
      </c>
      <c r="W13" s="23">
        <v>139</v>
      </c>
      <c r="X13" s="23">
        <v>222</v>
      </c>
      <c r="Y13" s="23">
        <v>174</v>
      </c>
      <c r="Z13" s="23">
        <v>150</v>
      </c>
      <c r="AA13" s="23">
        <v>168</v>
      </c>
      <c r="AB13" s="23">
        <v>363</v>
      </c>
      <c r="AC13" s="23">
        <v>572</v>
      </c>
      <c r="AD13" s="64">
        <v>190</v>
      </c>
      <c r="AE13" s="168">
        <f>IFERROR(SUM(I13:AD13)/SUM(I14:AD14),0)</f>
        <v>0.99714122355631785</v>
      </c>
    </row>
    <row r="14" spans="1:43" s="3" customFormat="1" ht="50.1" customHeight="1" thickTop="1" thickBot="1">
      <c r="A14" s="167"/>
      <c r="B14" s="169"/>
      <c r="C14" s="166"/>
      <c r="D14" s="170"/>
      <c r="E14" s="166"/>
      <c r="F14" s="171"/>
      <c r="G14" s="172"/>
      <c r="H14" s="25" t="str">
        <f>'PANEL DE CONTROL DISTRITAL'!H13</f>
        <v>Número de trámites aplicados</v>
      </c>
      <c r="I14" s="43">
        <v>33</v>
      </c>
      <c r="J14" s="43">
        <v>108</v>
      </c>
      <c r="K14" s="43">
        <v>92</v>
      </c>
      <c r="L14" s="43">
        <v>183</v>
      </c>
      <c r="M14" s="43">
        <v>121</v>
      </c>
      <c r="N14" s="43">
        <v>120</v>
      </c>
      <c r="O14" s="43">
        <v>119</v>
      </c>
      <c r="P14" s="43">
        <v>103</v>
      </c>
      <c r="Q14" s="43">
        <v>118</v>
      </c>
      <c r="R14" s="43">
        <v>52</v>
      </c>
      <c r="S14" s="43">
        <v>85</v>
      </c>
      <c r="T14" s="43">
        <v>126</v>
      </c>
      <c r="U14" s="43">
        <v>69</v>
      </c>
      <c r="V14" s="43">
        <v>187</v>
      </c>
      <c r="W14" s="43">
        <v>139</v>
      </c>
      <c r="X14" s="43">
        <v>222</v>
      </c>
      <c r="Y14" s="43">
        <v>174</v>
      </c>
      <c r="Z14" s="43">
        <v>150</v>
      </c>
      <c r="AA14" s="43">
        <v>168</v>
      </c>
      <c r="AB14" s="43">
        <v>365</v>
      </c>
      <c r="AC14" s="68">
        <v>573</v>
      </c>
      <c r="AD14" s="68">
        <v>191</v>
      </c>
      <c r="AE14" s="168"/>
    </row>
    <row r="15" spans="1:43" s="45" customFormat="1" ht="8.1" customHeight="1" thickTop="1" thickBot="1">
      <c r="A15" s="167"/>
      <c r="B15" s="167"/>
      <c r="C15" s="167"/>
      <c r="D15" s="167"/>
      <c r="E15" s="167"/>
      <c r="F15" s="167"/>
      <c r="G15" s="167"/>
      <c r="H15" s="167"/>
      <c r="I15" s="167"/>
      <c r="J15" s="167"/>
      <c r="K15" s="167"/>
      <c r="L15" s="167"/>
      <c r="M15" s="167"/>
      <c r="N15" s="167"/>
      <c r="O15" s="167"/>
      <c r="P15" s="167"/>
      <c r="Q15" s="167"/>
      <c r="R15" s="167"/>
      <c r="S15" s="167"/>
      <c r="T15" s="167"/>
      <c r="U15" s="167"/>
      <c r="V15" s="167"/>
      <c r="W15" s="167"/>
      <c r="X15" s="167"/>
      <c r="Y15" s="167"/>
      <c r="Z15" s="167"/>
      <c r="AA15" s="167"/>
      <c r="AB15" s="167"/>
      <c r="AC15" s="167"/>
      <c r="AD15" s="167"/>
      <c r="AE15" s="167"/>
      <c r="AF15" s="44"/>
      <c r="AG15" s="44"/>
      <c r="AH15" s="44"/>
      <c r="AI15" s="44"/>
      <c r="AJ15" s="44"/>
      <c r="AK15" s="44"/>
      <c r="AL15" s="44"/>
      <c r="AM15" s="44"/>
      <c r="AN15" s="44"/>
      <c r="AO15" s="44"/>
      <c r="AP15" s="44"/>
      <c r="AQ15" s="44"/>
    </row>
    <row r="16" spans="1:43" s="3" customFormat="1" ht="50.1" customHeight="1" thickTop="1" thickBot="1">
      <c r="A16" s="167">
        <f>'PANEL DE CONTROL DISTRITAL'!A15</f>
        <v>3</v>
      </c>
      <c r="B16" s="169" t="str">
        <f>'PANEL DE CONTROL DISTRITAL'!B15</f>
        <v>TRANSFERENCIA</v>
      </c>
      <c r="C16" s="166" t="str">
        <f>'PANEL DE CONTROL DISTRITAL'!C15</f>
        <v>Responsable de Módulo</v>
      </c>
      <c r="D16" s="170" t="str">
        <f>'PANEL DE CONTROL DISTRITAL'!D15</f>
        <v xml:space="preserve">Transacciones exitosas = </v>
      </c>
      <c r="E16" s="166" t="str">
        <f>'PANEL DE CONTROL DISTRITAL'!E15</f>
        <v>(Número de Archivos de Transacción aceptados /Total de Archivos de Transacción procesados) x100</v>
      </c>
      <c r="F16" s="171" t="str">
        <f>'PANEL DE CONTROL DISTRITAL'!F15</f>
        <v>Semanal (remesa)</v>
      </c>
      <c r="G16" s="172">
        <f>'PANEL DE CONTROL DISTRITAL'!G15</f>
        <v>0.9</v>
      </c>
      <c r="H16" s="25" t="str">
        <f>'PANEL DE CONTROL DISTRITAL'!H15</f>
        <v>Número de Archivos de Transacción aceptados</v>
      </c>
      <c r="I16" s="23">
        <v>33</v>
      </c>
      <c r="J16" s="23">
        <v>108</v>
      </c>
      <c r="K16" s="23">
        <v>92</v>
      </c>
      <c r="L16" s="23">
        <v>183</v>
      </c>
      <c r="M16" s="23">
        <v>121</v>
      </c>
      <c r="N16" s="23">
        <v>120</v>
      </c>
      <c r="O16" s="23">
        <v>119</v>
      </c>
      <c r="P16" s="23">
        <v>103</v>
      </c>
      <c r="Q16" s="23">
        <v>118</v>
      </c>
      <c r="R16" s="23">
        <v>52</v>
      </c>
      <c r="S16" s="23">
        <v>85</v>
      </c>
      <c r="T16" s="23">
        <v>126</v>
      </c>
      <c r="U16" s="23">
        <v>69</v>
      </c>
      <c r="V16" s="23">
        <v>187</v>
      </c>
      <c r="W16" s="23">
        <v>139</v>
      </c>
      <c r="X16" s="23">
        <v>222</v>
      </c>
      <c r="Y16" s="23">
        <v>174</v>
      </c>
      <c r="Z16" s="23">
        <v>150</v>
      </c>
      <c r="AA16" s="23">
        <v>108</v>
      </c>
      <c r="AB16" s="23">
        <v>365</v>
      </c>
      <c r="AC16" s="64">
        <v>573</v>
      </c>
      <c r="AD16" s="64">
        <v>191</v>
      </c>
      <c r="AE16" s="168">
        <f>IFERROR(SUM(I16:AD16)/SUM(I17:AD17),0)</f>
        <v>1</v>
      </c>
    </row>
    <row r="17" spans="1:43" s="3" customFormat="1" ht="50.1" customHeight="1" thickTop="1" thickBot="1">
      <c r="A17" s="167"/>
      <c r="B17" s="169"/>
      <c r="C17" s="166"/>
      <c r="D17" s="170"/>
      <c r="E17" s="166"/>
      <c r="F17" s="171"/>
      <c r="G17" s="172"/>
      <c r="H17" s="25" t="str">
        <f>'PANEL DE CONTROL DISTRITAL'!H16</f>
        <v>Total de Archivos de Transacción procesados</v>
      </c>
      <c r="I17" s="43">
        <v>33</v>
      </c>
      <c r="J17" s="43">
        <v>108</v>
      </c>
      <c r="K17" s="43">
        <v>92</v>
      </c>
      <c r="L17" s="43">
        <v>183</v>
      </c>
      <c r="M17" s="43">
        <v>121</v>
      </c>
      <c r="N17" s="43">
        <v>120</v>
      </c>
      <c r="O17" s="43">
        <v>119</v>
      </c>
      <c r="P17" s="43">
        <v>103</v>
      </c>
      <c r="Q17" s="43">
        <v>118</v>
      </c>
      <c r="R17" s="43">
        <v>52</v>
      </c>
      <c r="S17" s="43">
        <v>85</v>
      </c>
      <c r="T17" s="43">
        <v>126</v>
      </c>
      <c r="U17" s="43">
        <v>69</v>
      </c>
      <c r="V17" s="43">
        <v>187</v>
      </c>
      <c r="W17" s="43">
        <v>139</v>
      </c>
      <c r="X17" s="43">
        <v>222</v>
      </c>
      <c r="Y17" s="43">
        <v>174</v>
      </c>
      <c r="Z17" s="43">
        <v>150</v>
      </c>
      <c r="AA17" s="43">
        <v>108</v>
      </c>
      <c r="AB17" s="43">
        <v>365</v>
      </c>
      <c r="AC17" s="68">
        <v>573</v>
      </c>
      <c r="AD17" s="68">
        <v>191</v>
      </c>
      <c r="AE17" s="168"/>
    </row>
    <row r="18" spans="1:43" s="45" customFormat="1" ht="8.1" customHeight="1" thickTop="1" thickBot="1">
      <c r="A18" s="167"/>
      <c r="B18" s="167"/>
      <c r="C18" s="167"/>
      <c r="D18" s="167"/>
      <c r="E18" s="167"/>
      <c r="F18" s="167"/>
      <c r="G18" s="167"/>
      <c r="H18" s="167"/>
      <c r="I18" s="167"/>
      <c r="J18" s="167"/>
      <c r="K18" s="167"/>
      <c r="L18" s="167"/>
      <c r="M18" s="167"/>
      <c r="N18" s="167"/>
      <c r="O18" s="167"/>
      <c r="P18" s="167"/>
      <c r="Q18" s="167"/>
      <c r="R18" s="167"/>
      <c r="S18" s="167"/>
      <c r="T18" s="167"/>
      <c r="U18" s="167"/>
      <c r="V18" s="167"/>
      <c r="W18" s="167"/>
      <c r="X18" s="167"/>
      <c r="Y18" s="167"/>
      <c r="Z18" s="167"/>
      <c r="AA18" s="167"/>
      <c r="AB18" s="167"/>
      <c r="AC18" s="167"/>
      <c r="AD18" s="167"/>
      <c r="AE18" s="167"/>
      <c r="AF18" s="44"/>
      <c r="AG18" s="44"/>
      <c r="AH18" s="44"/>
      <c r="AI18" s="44"/>
      <c r="AJ18" s="44"/>
      <c r="AK18" s="44"/>
      <c r="AL18" s="44"/>
      <c r="AM18" s="44"/>
      <c r="AN18" s="44"/>
      <c r="AO18" s="44"/>
      <c r="AP18" s="44"/>
      <c r="AQ18" s="44"/>
    </row>
    <row r="19" spans="1:43" s="3" customFormat="1" ht="50.1" customHeight="1" thickTop="1" thickBot="1">
      <c r="A19" s="167">
        <f>'PANEL DE CONTROL DISTRITAL'!A18</f>
        <v>4</v>
      </c>
      <c r="B19" s="169" t="str">
        <f>'PANEL DE CONTROL DISTRITAL'!B18</f>
        <v>CONCILIACIÓN</v>
      </c>
      <c r="C19" s="166" t="str">
        <f>'PANEL DE CONTROL DISTRITAL'!C18</f>
        <v>Responsable de Módulo</v>
      </c>
      <c r="D19" s="170" t="str">
        <f>'PANEL DE CONTROL DISTRITAL'!D18</f>
        <v xml:space="preserve">Credenciales disponibles para entrega = </v>
      </c>
      <c r="E19" s="166" t="str">
        <f>'PANEL DE CONTROL DISTRITAL'!E18</f>
        <v>((Credenciales recibidas - Credenciales inconsistentes) / Credenciales recibidas) x 100</v>
      </c>
      <c r="F19" s="171" t="str">
        <f>'PANEL DE CONTROL DISTRITAL'!F18</f>
        <v>Semanal (remesa)</v>
      </c>
      <c r="G19" s="172">
        <f>'PANEL DE CONTROL DISTRITAL'!G18</f>
        <v>0.9</v>
      </c>
      <c r="H19" s="25" t="str">
        <f>'PANEL DE CONTROL DISTRITAL'!H18</f>
        <v xml:space="preserve">Credenciales Recibidas - Credenciales inconsistentes </v>
      </c>
      <c r="I19" s="23">
        <v>0</v>
      </c>
      <c r="J19" s="23">
        <v>65</v>
      </c>
      <c r="K19" s="23">
        <v>225</v>
      </c>
      <c r="L19" s="23">
        <v>46</v>
      </c>
      <c r="M19" s="23">
        <v>151</v>
      </c>
      <c r="N19" s="23">
        <v>221</v>
      </c>
      <c r="O19" s="23">
        <v>141</v>
      </c>
      <c r="P19" s="23">
        <v>80</v>
      </c>
      <c r="Q19" s="23">
        <v>109</v>
      </c>
      <c r="R19" s="23">
        <v>78</v>
      </c>
      <c r="S19" s="23">
        <v>89</v>
      </c>
      <c r="T19" s="23">
        <v>120</v>
      </c>
      <c r="U19" s="23">
        <v>54</v>
      </c>
      <c r="V19" s="23">
        <v>18</v>
      </c>
      <c r="W19" s="23">
        <v>171</v>
      </c>
      <c r="X19" s="23">
        <v>208</v>
      </c>
      <c r="Y19" s="23">
        <v>229</v>
      </c>
      <c r="Z19" s="23">
        <v>0</v>
      </c>
      <c r="AA19" s="23">
        <v>282</v>
      </c>
      <c r="AB19" s="23">
        <v>188</v>
      </c>
      <c r="AC19" s="64">
        <v>263</v>
      </c>
      <c r="AD19" s="64">
        <v>0</v>
      </c>
      <c r="AE19" s="168">
        <f>IFERROR(SUM(I19:AD19)/SUM(I20:AD20),0)</f>
        <v>1</v>
      </c>
    </row>
    <row r="20" spans="1:43" s="3" customFormat="1" ht="50.1" customHeight="1" thickTop="1" thickBot="1">
      <c r="A20" s="167"/>
      <c r="B20" s="169"/>
      <c r="C20" s="166"/>
      <c r="D20" s="170"/>
      <c r="E20" s="166"/>
      <c r="F20" s="171"/>
      <c r="G20" s="172"/>
      <c r="H20" s="25" t="str">
        <f>'PANEL DE CONTROL DISTRITAL'!H19</f>
        <v>Credenciales recibidas</v>
      </c>
      <c r="I20" s="43">
        <v>0</v>
      </c>
      <c r="J20" s="43">
        <v>65</v>
      </c>
      <c r="K20" s="43">
        <v>225</v>
      </c>
      <c r="L20" s="43">
        <v>46</v>
      </c>
      <c r="M20" s="43">
        <v>151</v>
      </c>
      <c r="N20" s="43">
        <v>221</v>
      </c>
      <c r="O20" s="43">
        <v>141</v>
      </c>
      <c r="P20" s="43">
        <v>80</v>
      </c>
      <c r="Q20" s="43">
        <v>109</v>
      </c>
      <c r="R20" s="43">
        <v>78</v>
      </c>
      <c r="S20" s="43">
        <v>89</v>
      </c>
      <c r="T20" s="43">
        <v>120</v>
      </c>
      <c r="U20" s="43">
        <v>54</v>
      </c>
      <c r="V20" s="43">
        <v>18</v>
      </c>
      <c r="W20" s="43">
        <v>171</v>
      </c>
      <c r="X20" s="43">
        <v>208</v>
      </c>
      <c r="Y20" s="43">
        <v>229</v>
      </c>
      <c r="Z20" s="43">
        <v>0</v>
      </c>
      <c r="AA20" s="43">
        <v>282</v>
      </c>
      <c r="AB20" s="43">
        <v>188</v>
      </c>
      <c r="AC20" s="68">
        <v>263</v>
      </c>
      <c r="AD20" s="68">
        <v>0</v>
      </c>
      <c r="AE20" s="168"/>
    </row>
    <row r="21" spans="1:43" s="45" customFormat="1" ht="8.1" customHeight="1" thickTop="1" thickBot="1">
      <c r="A21" s="46"/>
      <c r="B21" s="47"/>
      <c r="C21" s="48"/>
      <c r="D21" s="49"/>
      <c r="E21" s="48"/>
      <c r="F21" s="50"/>
      <c r="G21" s="51"/>
      <c r="H21" s="52"/>
      <c r="I21" s="53"/>
      <c r="J21" s="53"/>
      <c r="K21" s="53"/>
      <c r="L21" s="53"/>
      <c r="M21" s="53"/>
      <c r="N21" s="53"/>
      <c r="O21" s="53"/>
      <c r="P21" s="53"/>
      <c r="Q21" s="53"/>
      <c r="R21" s="53"/>
      <c r="S21" s="53"/>
      <c r="T21" s="53"/>
      <c r="U21" s="53"/>
      <c r="V21" s="53"/>
      <c r="W21" s="53"/>
      <c r="X21" s="53"/>
      <c r="Y21" s="53"/>
      <c r="Z21" s="53"/>
      <c r="AA21" s="53"/>
      <c r="AB21" s="53"/>
      <c r="AC21" s="53"/>
      <c r="AD21" s="53"/>
      <c r="AE21" s="54"/>
      <c r="AF21" s="44"/>
      <c r="AG21" s="44"/>
      <c r="AH21" s="44"/>
      <c r="AI21" s="44"/>
      <c r="AJ21" s="44"/>
      <c r="AK21" s="44"/>
      <c r="AL21" s="44"/>
      <c r="AM21" s="44"/>
      <c r="AN21" s="44"/>
      <c r="AO21" s="44"/>
      <c r="AP21" s="44"/>
      <c r="AQ21" s="44"/>
    </row>
    <row r="22" spans="1:43" s="3" customFormat="1" ht="50.1" customHeight="1" thickTop="1" thickBot="1">
      <c r="A22" s="167">
        <f>'PANEL DE CONTROL DISTRITAL'!A21</f>
        <v>5</v>
      </c>
      <c r="B22" s="169" t="str">
        <f>'PANEL DE CONTROL DISTRITAL'!B21</f>
        <v>CONCILIACIÓN</v>
      </c>
      <c r="C22" s="166" t="str">
        <f>'PANEL DE CONTROL DISTRITAL'!C21</f>
        <v>Responsable de Módulo</v>
      </c>
      <c r="D22" s="170" t="str">
        <f>'PANEL DE CONTROL DISTRITAL'!D21</f>
        <v xml:space="preserve">Credenciales disponibles para entrega = </v>
      </c>
      <c r="E22" s="166" t="str">
        <f>'PANEL DE CONTROL DISTRITAL'!E21</f>
        <v>(Credenciales en resguardo / Credenciales totales en SIIRFE disponibles para entrega) x 100</v>
      </c>
      <c r="F22" s="171" t="str">
        <f>'PANEL DE CONTROL DISTRITAL'!F21</f>
        <v>Semanal (remesa)</v>
      </c>
      <c r="G22" s="172">
        <f>'PANEL DE CONTROL DISTRITAL'!G21</f>
        <v>1</v>
      </c>
      <c r="H22" s="25" t="str">
        <f>'PANEL DE CONTROL DISTRITAL'!H21</f>
        <v>Credenciales en resguardo</v>
      </c>
      <c r="I22" s="23">
        <v>441</v>
      </c>
      <c r="J22" s="23">
        <v>307</v>
      </c>
      <c r="K22" s="23">
        <v>355</v>
      </c>
      <c r="L22" s="23">
        <v>216</v>
      </c>
      <c r="M22" s="23">
        <v>266</v>
      </c>
      <c r="N22" s="23">
        <v>337</v>
      </c>
      <c r="O22" s="23">
        <v>351</v>
      </c>
      <c r="P22" s="23">
        <v>296</v>
      </c>
      <c r="Q22" s="23">
        <v>267</v>
      </c>
      <c r="R22" s="23">
        <v>283</v>
      </c>
      <c r="S22" s="23">
        <v>238</v>
      </c>
      <c r="T22" s="23">
        <v>274</v>
      </c>
      <c r="U22" s="23">
        <v>254</v>
      </c>
      <c r="V22" s="23">
        <v>148</v>
      </c>
      <c r="W22" s="23">
        <v>243</v>
      </c>
      <c r="X22" s="23">
        <v>343</v>
      </c>
      <c r="Y22" s="23">
        <v>386</v>
      </c>
      <c r="Z22" s="23">
        <v>264</v>
      </c>
      <c r="AA22" s="23">
        <v>369</v>
      </c>
      <c r="AB22" s="23">
        <v>347</v>
      </c>
      <c r="AC22" s="64">
        <v>383</v>
      </c>
      <c r="AD22" s="64">
        <v>365</v>
      </c>
      <c r="AE22" s="168">
        <f>IFERROR(SUM(I22:AD22)/SUM(I23:AD23),0)</f>
        <v>1</v>
      </c>
    </row>
    <row r="23" spans="1:43" s="3" customFormat="1" ht="50.1" customHeight="1" thickTop="1" thickBot="1">
      <c r="A23" s="167"/>
      <c r="B23" s="169"/>
      <c r="C23" s="166"/>
      <c r="D23" s="170"/>
      <c r="E23" s="166"/>
      <c r="F23" s="171"/>
      <c r="G23" s="172"/>
      <c r="H23" s="25" t="str">
        <f>'PANEL DE CONTROL DISTRITAL'!H22</f>
        <v>Credenciales totales en SIIRFE disponibles para entrega</v>
      </c>
      <c r="I23" s="43">
        <v>441</v>
      </c>
      <c r="J23" s="43">
        <v>307</v>
      </c>
      <c r="K23" s="43">
        <v>355</v>
      </c>
      <c r="L23" s="43">
        <v>216</v>
      </c>
      <c r="M23" s="43">
        <v>266</v>
      </c>
      <c r="N23" s="43">
        <v>337</v>
      </c>
      <c r="O23" s="43">
        <v>351</v>
      </c>
      <c r="P23" s="43">
        <v>296</v>
      </c>
      <c r="Q23" s="43">
        <v>267</v>
      </c>
      <c r="R23" s="43">
        <v>283</v>
      </c>
      <c r="S23" s="43">
        <v>238</v>
      </c>
      <c r="T23" s="43">
        <v>274</v>
      </c>
      <c r="U23" s="43">
        <v>254</v>
      </c>
      <c r="V23" s="43">
        <v>148</v>
      </c>
      <c r="W23" s="43">
        <v>243</v>
      </c>
      <c r="X23" s="43">
        <v>343</v>
      </c>
      <c r="Y23" s="43">
        <v>386</v>
      </c>
      <c r="Z23" s="43">
        <v>264</v>
      </c>
      <c r="AA23" s="43">
        <v>369</v>
      </c>
      <c r="AB23" s="43">
        <v>347</v>
      </c>
      <c r="AC23" s="68">
        <v>383</v>
      </c>
      <c r="AD23" s="68">
        <v>365</v>
      </c>
      <c r="AE23" s="168"/>
    </row>
    <row r="24" spans="1:43" s="4" customFormat="1" ht="8.25" customHeight="1" thickTop="1" thickBot="1">
      <c r="A24" s="167"/>
      <c r="B24" s="167"/>
      <c r="C24" s="167"/>
      <c r="D24" s="167"/>
      <c r="E24" s="167"/>
      <c r="F24" s="167"/>
      <c r="G24" s="167"/>
      <c r="H24" s="167"/>
      <c r="I24" s="167"/>
      <c r="J24" s="167"/>
      <c r="K24" s="167"/>
      <c r="L24" s="167"/>
      <c r="M24" s="167"/>
      <c r="N24" s="167"/>
      <c r="O24" s="167"/>
      <c r="P24" s="167"/>
      <c r="Q24" s="167"/>
      <c r="R24" s="167"/>
      <c r="S24" s="167"/>
      <c r="T24" s="167"/>
      <c r="U24" s="167"/>
      <c r="V24" s="167"/>
      <c r="W24" s="167"/>
      <c r="X24" s="167"/>
      <c r="Y24" s="167"/>
      <c r="Z24" s="167"/>
      <c r="AA24" s="167"/>
      <c r="AB24" s="167"/>
      <c r="AC24" s="167"/>
      <c r="AD24" s="167"/>
      <c r="AE24" s="167"/>
    </row>
    <row r="25" spans="1:43" ht="50.1" customHeight="1" thickTop="1" thickBot="1">
      <c r="A25" s="167">
        <f>'PANEL DE CONTROL DISTRITAL'!A24</f>
        <v>6</v>
      </c>
      <c r="B25" s="169" t="str">
        <f>'PANEL DE CONTROL DISTRITAL'!B24</f>
        <v>ENTREGA</v>
      </c>
      <c r="C25" s="166" t="str">
        <f>'PANEL DE CONTROL DISTRITAL'!C24</f>
        <v>Operador de Equipo Tecnológico</v>
      </c>
      <c r="D25" s="170" t="str">
        <f>'PANEL DE CONTROL DISTRITAL'!D24</f>
        <v xml:space="preserve">Efectividad de entrega de CPV en MAC = </v>
      </c>
      <c r="E25" s="166" t="str">
        <f>'PANEL DE CONTROL DISTRITAL'!E24</f>
        <v>(Total de credenciales entregadas / Total de credenciales solicitadas) x 100</v>
      </c>
      <c r="F25" s="171" t="str">
        <f>'PANEL DE CONTROL DISTRITAL'!F24</f>
        <v>Semanal (remesa)</v>
      </c>
      <c r="G25" s="172">
        <f>'PANEL DE CONTROL DISTRITAL'!G24</f>
        <v>0.9</v>
      </c>
      <c r="H25" s="25" t="str">
        <f>'PANEL DE CONTROL DISTRITAL'!H24</f>
        <v xml:space="preserve">Total de credenciales entregadas </v>
      </c>
      <c r="I25" s="23">
        <v>2</v>
      </c>
      <c r="J25" s="23">
        <v>171</v>
      </c>
      <c r="K25" s="23">
        <v>170</v>
      </c>
      <c r="L25" s="23">
        <v>185</v>
      </c>
      <c r="M25" s="23">
        <v>101</v>
      </c>
      <c r="N25" s="23">
        <v>147</v>
      </c>
      <c r="O25" s="23">
        <v>127</v>
      </c>
      <c r="P25" s="23">
        <v>134</v>
      </c>
      <c r="Q25" s="23">
        <v>138</v>
      </c>
      <c r="R25" s="23">
        <v>62</v>
      </c>
      <c r="S25" s="23">
        <v>131</v>
      </c>
      <c r="T25" s="23">
        <v>84</v>
      </c>
      <c r="U25" s="23">
        <v>74</v>
      </c>
      <c r="V25" s="23">
        <v>124</v>
      </c>
      <c r="W25" s="23">
        <v>76</v>
      </c>
      <c r="X25" s="23">
        <v>106</v>
      </c>
      <c r="Y25" s="23">
        <v>186</v>
      </c>
      <c r="Z25" s="23">
        <v>122</v>
      </c>
      <c r="AA25" s="23">
        <v>177</v>
      </c>
      <c r="AB25" s="23">
        <v>210</v>
      </c>
      <c r="AC25" s="64">
        <v>227</v>
      </c>
      <c r="AD25" s="64">
        <v>18</v>
      </c>
      <c r="AE25" s="168">
        <f>IFERROR(SUM(I25:AD25)/SUM(I26:AD26),0)</f>
        <v>0.99426111908177905</v>
      </c>
    </row>
    <row r="26" spans="1:43" ht="50.1" customHeight="1" thickTop="1" thickBot="1">
      <c r="A26" s="167"/>
      <c r="B26" s="169"/>
      <c r="C26" s="166"/>
      <c r="D26" s="170"/>
      <c r="E26" s="166"/>
      <c r="F26" s="171"/>
      <c r="G26" s="172"/>
      <c r="H26" s="25" t="str">
        <f>'PANEL DE CONTROL DISTRITAL'!H25</f>
        <v xml:space="preserve"> Total de credenciales solicitadas</v>
      </c>
      <c r="I26" s="43">
        <v>2</v>
      </c>
      <c r="J26" s="43">
        <v>182</v>
      </c>
      <c r="K26" s="43">
        <v>170</v>
      </c>
      <c r="L26" s="43">
        <v>185</v>
      </c>
      <c r="M26" s="43">
        <v>102</v>
      </c>
      <c r="N26" s="43">
        <v>147</v>
      </c>
      <c r="O26" s="43">
        <v>127</v>
      </c>
      <c r="P26" s="43">
        <v>136</v>
      </c>
      <c r="Q26" s="43">
        <v>140</v>
      </c>
      <c r="R26" s="43">
        <v>62</v>
      </c>
      <c r="S26" s="43">
        <v>131</v>
      </c>
      <c r="T26" s="43">
        <v>84</v>
      </c>
      <c r="U26" s="43">
        <v>74</v>
      </c>
      <c r="V26" s="43">
        <v>124</v>
      </c>
      <c r="W26" s="43">
        <v>76</v>
      </c>
      <c r="X26" s="43">
        <v>106</v>
      </c>
      <c r="Y26" s="43">
        <v>186</v>
      </c>
      <c r="Z26" s="43">
        <v>122</v>
      </c>
      <c r="AA26" s="43">
        <v>177</v>
      </c>
      <c r="AB26" s="43">
        <v>210</v>
      </c>
      <c r="AC26" s="68">
        <v>227</v>
      </c>
      <c r="AD26" s="68">
        <v>18</v>
      </c>
      <c r="AE26" s="168"/>
    </row>
    <row r="27" spans="1:43" ht="15.75" customHeight="1" thickTop="1">
      <c r="B27" s="1" t="s">
        <v>116</v>
      </c>
      <c r="H27" s="55"/>
      <c r="I27" s="56"/>
      <c r="J27" s="56"/>
      <c r="K27" s="56"/>
      <c r="L27" s="56"/>
      <c r="M27" s="56"/>
      <c r="N27" s="56"/>
      <c r="O27" s="56"/>
      <c r="P27" s="56"/>
      <c r="Q27" s="56"/>
      <c r="R27" s="56"/>
      <c r="S27" s="56"/>
      <c r="T27" s="56"/>
      <c r="U27" s="56"/>
      <c r="V27" s="56"/>
      <c r="W27" s="56"/>
      <c r="X27" s="56"/>
      <c r="Y27" s="56"/>
      <c r="Z27" s="56"/>
      <c r="AA27" s="56"/>
      <c r="AB27" s="56"/>
      <c r="AC27" s="56"/>
      <c r="AD27" s="56"/>
      <c r="AE27" s="12"/>
    </row>
    <row r="28" spans="1:43" ht="15.75" customHeight="1">
      <c r="H28" s="57"/>
    </row>
    <row r="29" spans="1:43" ht="15.75" customHeight="1">
      <c r="H29" s="57"/>
      <c r="I29" s="179" t="s">
        <v>117</v>
      </c>
      <c r="J29" s="179"/>
      <c r="K29" s="179"/>
      <c r="L29" s="179"/>
    </row>
    <row r="30" spans="1:43" ht="15.75" customHeight="1">
      <c r="H30" s="57"/>
      <c r="I30" s="26"/>
      <c r="J30" s="27" t="s">
        <v>118</v>
      </c>
      <c r="K30" s="27"/>
      <c r="L30" s="27"/>
    </row>
    <row r="31" spans="1:43" ht="39" customHeight="1">
      <c r="H31" s="57"/>
      <c r="I31" s="28"/>
      <c r="J31" s="27" t="s">
        <v>119</v>
      </c>
      <c r="K31" s="27"/>
      <c r="L31" s="27"/>
    </row>
    <row r="32" spans="1:43" ht="30" customHeight="1">
      <c r="H32" s="57"/>
      <c r="I32" s="29"/>
      <c r="J32" s="27" t="s">
        <v>120</v>
      </c>
      <c r="K32" s="27"/>
      <c r="L32" s="27"/>
    </row>
    <row r="33" spans="2:13" ht="30" customHeight="1">
      <c r="H33" s="57"/>
      <c r="I33" s="27"/>
      <c r="J33" s="27"/>
      <c r="K33" s="27"/>
      <c r="L33" s="27"/>
    </row>
    <row r="34" spans="2:13" ht="30" customHeight="1">
      <c r="B34" s="180" t="s">
        <v>121</v>
      </c>
      <c r="C34" s="180"/>
      <c r="D34" s="180"/>
      <c r="E34" s="180"/>
      <c r="F34" s="180"/>
      <c r="G34" s="180"/>
      <c r="H34" s="180"/>
      <c r="I34" s="180"/>
      <c r="J34" s="180"/>
      <c r="K34" s="180"/>
      <c r="L34" s="180"/>
      <c r="M34" s="181"/>
    </row>
    <row r="35" spans="2:13" ht="30" customHeight="1">
      <c r="B35" s="182" t="s">
        <v>122</v>
      </c>
      <c r="C35" s="182"/>
      <c r="D35" s="182"/>
      <c r="E35" s="182"/>
      <c r="F35" s="182"/>
      <c r="G35" s="183"/>
      <c r="H35" s="184" t="s">
        <v>123</v>
      </c>
      <c r="I35" s="182"/>
      <c r="J35" s="182"/>
      <c r="K35" s="182"/>
      <c r="L35" s="182"/>
      <c r="M35" s="183"/>
    </row>
    <row r="36" spans="2:13" ht="30" customHeight="1">
      <c r="B36" s="173"/>
      <c r="C36" s="174"/>
      <c r="D36" s="174"/>
      <c r="E36" s="174"/>
      <c r="F36" s="174"/>
      <c r="G36" s="175"/>
      <c r="H36" s="173"/>
      <c r="I36" s="174"/>
      <c r="J36" s="174"/>
      <c r="K36" s="174"/>
      <c r="L36" s="174"/>
      <c r="M36" s="175"/>
    </row>
    <row r="37" spans="2:13" ht="30" customHeight="1">
      <c r="B37" s="176"/>
      <c r="C37" s="177"/>
      <c r="D37" s="177"/>
      <c r="E37" s="177"/>
      <c r="F37" s="177"/>
      <c r="G37" s="178"/>
      <c r="H37" s="176"/>
      <c r="I37" s="177"/>
      <c r="J37" s="177"/>
      <c r="K37" s="177"/>
      <c r="L37" s="177"/>
      <c r="M37" s="178"/>
    </row>
  </sheetData>
  <mergeCells count="71">
    <mergeCell ref="AE25:AE26"/>
    <mergeCell ref="I29:L29"/>
    <mergeCell ref="B34:M34"/>
    <mergeCell ref="B35:G35"/>
    <mergeCell ref="H35:M35"/>
    <mergeCell ref="B36:G37"/>
    <mergeCell ref="H36:M37"/>
    <mergeCell ref="G22:G23"/>
    <mergeCell ref="AE22:AE23"/>
    <mergeCell ref="A24:AE24"/>
    <mergeCell ref="A25:A26"/>
    <mergeCell ref="B25:B26"/>
    <mergeCell ref="C25:C26"/>
    <mergeCell ref="D25:D26"/>
    <mergeCell ref="E25:E26"/>
    <mergeCell ref="F25:F26"/>
    <mergeCell ref="G25:G26"/>
    <mergeCell ref="A22:A23"/>
    <mergeCell ref="B22:B23"/>
    <mergeCell ref="C22:C23"/>
    <mergeCell ref="D22:D23"/>
    <mergeCell ref="E22:E23"/>
    <mergeCell ref="F22:F23"/>
    <mergeCell ref="A18:AE18"/>
    <mergeCell ref="A19:A20"/>
    <mergeCell ref="B19:B20"/>
    <mergeCell ref="C19:C20"/>
    <mergeCell ref="D19:D20"/>
    <mergeCell ref="E19:E20"/>
    <mergeCell ref="F19:F20"/>
    <mergeCell ref="G19:G20"/>
    <mergeCell ref="AE19:AE20"/>
    <mergeCell ref="A15:AE15"/>
    <mergeCell ref="A16:A17"/>
    <mergeCell ref="B16:B17"/>
    <mergeCell ref="C16:C17"/>
    <mergeCell ref="D16:D17"/>
    <mergeCell ref="E16:E17"/>
    <mergeCell ref="F16:F17"/>
    <mergeCell ref="G16:G17"/>
    <mergeCell ref="AE16:AE17"/>
    <mergeCell ref="A10:A11"/>
    <mergeCell ref="B10:B11"/>
    <mergeCell ref="C10:C11"/>
    <mergeCell ref="D10:D11"/>
    <mergeCell ref="E10:E11"/>
    <mergeCell ref="A12:AE12"/>
    <mergeCell ref="A13:A14"/>
    <mergeCell ref="B13:B14"/>
    <mergeCell ref="C13:C14"/>
    <mergeCell ref="D13:D14"/>
    <mergeCell ref="E13:E14"/>
    <mergeCell ref="F13:F14"/>
    <mergeCell ref="G13:G14"/>
    <mergeCell ref="AE13:AE14"/>
    <mergeCell ref="AE10:AE11"/>
    <mergeCell ref="F10:F11"/>
    <mergeCell ref="AE6:AE9"/>
    <mergeCell ref="B7:D7"/>
    <mergeCell ref="A1:AE1"/>
    <mergeCell ref="F2:G2"/>
    <mergeCell ref="A4:AE4"/>
    <mergeCell ref="A5:AE5"/>
    <mergeCell ref="E7:H7"/>
    <mergeCell ref="I7:X7"/>
    <mergeCell ref="B8:X8"/>
    <mergeCell ref="A6:A9"/>
    <mergeCell ref="B6:H6"/>
    <mergeCell ref="I6:X6"/>
    <mergeCell ref="X2:AE2"/>
    <mergeCell ref="G10:G11"/>
  </mergeCells>
  <conditionalFormatting sqref="I21:AD21">
    <cfRule type="colorScale" priority="685">
      <colorScale>
        <cfvo type="min"/>
        <cfvo type="percentile" val="50"/>
        <cfvo type="max"/>
        <color rgb="FFE98BD7"/>
        <color rgb="FFD5007F"/>
        <color rgb="FF950054"/>
      </colorScale>
    </cfRule>
  </conditionalFormatting>
  <conditionalFormatting sqref="AE10">
    <cfRule type="cellIs" dxfId="425" priority="15" operator="greaterThan">
      <formula>95%</formula>
    </cfRule>
    <cfRule type="cellIs" dxfId="424" priority="16" operator="greaterThanOrEqual">
      <formula>90%</formula>
    </cfRule>
    <cfRule type="cellIs" dxfId="423" priority="17" operator="lessThan">
      <formula>89.99%</formula>
    </cfRule>
  </conditionalFormatting>
  <conditionalFormatting sqref="AE13">
    <cfRule type="cellIs" dxfId="422" priority="12" operator="greaterThan">
      <formula>95%</formula>
    </cfRule>
    <cfRule type="cellIs" dxfId="421" priority="13" operator="greaterThanOrEqual">
      <formula>90%</formula>
    </cfRule>
    <cfRule type="cellIs" dxfId="420" priority="14" operator="lessThan">
      <formula>89.99%</formula>
    </cfRule>
  </conditionalFormatting>
  <conditionalFormatting sqref="AE16">
    <cfRule type="cellIs" dxfId="419" priority="9" operator="greaterThan">
      <formula>95%</formula>
    </cfRule>
    <cfRule type="cellIs" dxfId="418" priority="10" operator="greaterThanOrEqual">
      <formula>90%</formula>
    </cfRule>
    <cfRule type="cellIs" dxfId="417" priority="11" operator="lessThan">
      <formula>89.99%</formula>
    </cfRule>
  </conditionalFormatting>
  <conditionalFormatting sqref="AE19">
    <cfRule type="cellIs" dxfId="416" priority="6" operator="greaterThan">
      <formula>95%</formula>
    </cfRule>
    <cfRule type="cellIs" dxfId="415" priority="7" operator="greaterThanOrEqual">
      <formula>90%</formula>
    </cfRule>
    <cfRule type="cellIs" dxfId="414" priority="8" operator="lessThan">
      <formula>89.99%</formula>
    </cfRule>
  </conditionalFormatting>
  <conditionalFormatting sqref="AE22">
    <cfRule type="cellIs" dxfId="413" priority="1" operator="greaterThanOrEqual">
      <formula>100%</formula>
    </cfRule>
    <cfRule type="cellIs" dxfId="412" priority="2" operator="lessThan">
      <formula>99.99%</formula>
    </cfRule>
  </conditionalFormatting>
  <conditionalFormatting sqref="AE25">
    <cfRule type="cellIs" dxfId="411" priority="3" operator="greaterThan">
      <formula>95%</formula>
    </cfRule>
    <cfRule type="cellIs" dxfId="410" priority="4" operator="greaterThanOrEqual">
      <formula>90%</formula>
    </cfRule>
    <cfRule type="cellIs" dxfId="409" priority="5" operator="lessThan">
      <formula>89.99%</formula>
    </cfRule>
  </conditionalFormatting>
  <dataValidations count="1">
    <dataValidation showDropDown="1" showInputMessage="1" showErrorMessage="1" sqref="C21 G19:G23 G10:G11 G16:G17 G13:G14 G25:G26" xr:uid="{456BEDBB-1EA2-463E-9567-D68CAE0395CC}"/>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118C9D-AA4A-47C9-B49F-B8D5163E03A1}">
  <sheetPr>
    <tabColor rgb="FFFF0000"/>
  </sheetPr>
  <dimension ref="A1:AQ37"/>
  <sheetViews>
    <sheetView showGridLines="0" topLeftCell="Q20" zoomScale="70" zoomScaleNormal="70" workbookViewId="0">
      <selection activeCell="AE25" sqref="AE25:AE26"/>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0" width="10.7109375" style="1" customWidth="1"/>
    <col min="31" max="31" width="22.7109375" style="1" customWidth="1"/>
    <col min="32" max="16384" width="11.42578125" style="1"/>
  </cols>
  <sheetData>
    <row r="1" spans="1:43" ht="40.5" customHeight="1">
      <c r="A1" s="148" t="str">
        <f>'PANEL DE CONTROL DISTRITAL'!A1:Q1</f>
        <v>INSTITUTO NACIONAL ELECTORAL
SISTEMA DE GESTIÓN DE LA CALIDAD
ESTADO DE MÉXICO</v>
      </c>
      <c r="B1" s="148"/>
      <c r="C1" s="148"/>
      <c r="D1" s="148"/>
      <c r="E1" s="148"/>
      <c r="F1" s="148"/>
      <c r="G1" s="148"/>
      <c r="H1" s="148"/>
      <c r="I1" s="148"/>
      <c r="J1" s="148"/>
      <c r="K1" s="148"/>
      <c r="L1" s="148"/>
      <c r="M1" s="148"/>
      <c r="N1" s="148"/>
      <c r="O1" s="148"/>
      <c r="P1" s="148"/>
      <c r="Q1" s="148"/>
      <c r="R1" s="148"/>
      <c r="S1" s="148"/>
      <c r="T1" s="148"/>
      <c r="U1" s="148"/>
      <c r="V1" s="148"/>
      <c r="W1" s="148"/>
      <c r="X1" s="148"/>
      <c r="Y1" s="148"/>
      <c r="Z1" s="148"/>
      <c r="AA1" s="148"/>
      <c r="AB1" s="148"/>
      <c r="AC1" s="148"/>
      <c r="AD1" s="148"/>
      <c r="AE1" s="148"/>
    </row>
    <row r="2" spans="1:43" ht="33.75" customHeight="1">
      <c r="A2" s="11"/>
      <c r="B2" s="11"/>
      <c r="C2" s="11"/>
      <c r="D2" s="9" t="s">
        <v>89</v>
      </c>
      <c r="E2" s="9">
        <v>28</v>
      </c>
      <c r="F2" s="149" t="s">
        <v>90</v>
      </c>
      <c r="G2" s="149"/>
      <c r="H2" s="20">
        <v>152851</v>
      </c>
      <c r="I2" s="19"/>
      <c r="J2" s="19"/>
      <c r="K2" s="19"/>
      <c r="L2" s="19"/>
      <c r="M2" s="19"/>
      <c r="N2" s="19"/>
      <c r="O2" s="19"/>
      <c r="P2" s="19"/>
      <c r="Q2" s="19"/>
      <c r="R2" s="19"/>
      <c r="S2" s="19"/>
      <c r="T2" s="19"/>
      <c r="U2" s="19"/>
      <c r="V2" s="19"/>
      <c r="W2" s="58"/>
      <c r="X2" s="150" t="str">
        <f>'PANEL DE CONTROL DISTRITAL'!M2</f>
        <v>Fecha de corte: 22/01/2024</v>
      </c>
      <c r="Y2" s="150"/>
      <c r="Z2" s="150"/>
      <c r="AA2" s="150"/>
      <c r="AB2" s="150"/>
      <c r="AC2" s="150"/>
      <c r="AD2" s="150"/>
      <c r="AE2" s="150"/>
      <c r="AF2" s="15"/>
    </row>
    <row r="3" spans="1:43" ht="11.25" customHeight="1">
      <c r="A3" s="11"/>
      <c r="B3" s="6"/>
      <c r="C3" s="6"/>
      <c r="D3" s="6"/>
      <c r="E3" s="6"/>
      <c r="F3" s="6"/>
      <c r="G3" s="6"/>
      <c r="H3" s="6"/>
      <c r="I3" s="6"/>
      <c r="J3" s="6"/>
      <c r="K3" s="6"/>
      <c r="L3" s="6"/>
      <c r="M3" s="6"/>
      <c r="N3" s="6"/>
      <c r="O3" s="6"/>
      <c r="P3" s="6"/>
      <c r="Q3" s="6"/>
      <c r="R3" s="6"/>
      <c r="S3" s="6"/>
      <c r="T3" s="6"/>
      <c r="U3" s="6"/>
      <c r="V3" s="6"/>
      <c r="W3" s="6"/>
      <c r="X3" s="6"/>
      <c r="Y3" s="6"/>
      <c r="Z3" s="6"/>
      <c r="AA3" s="6"/>
      <c r="AB3" s="6"/>
      <c r="AC3" s="6"/>
      <c r="AD3" s="6"/>
    </row>
    <row r="4" spans="1:43" ht="30" customHeight="1">
      <c r="A4" s="154" t="s">
        <v>91</v>
      </c>
      <c r="B4" s="155"/>
      <c r="C4" s="155"/>
      <c r="D4" s="155"/>
      <c r="E4" s="155"/>
      <c r="F4" s="155"/>
      <c r="G4" s="155"/>
      <c r="H4" s="155"/>
      <c r="I4" s="155"/>
      <c r="J4" s="155"/>
      <c r="K4" s="155"/>
      <c r="L4" s="155"/>
      <c r="M4" s="155"/>
      <c r="N4" s="155"/>
      <c r="O4" s="155"/>
      <c r="P4" s="155"/>
      <c r="Q4" s="155"/>
      <c r="R4" s="155"/>
      <c r="S4" s="155"/>
      <c r="T4" s="155"/>
      <c r="U4" s="155"/>
      <c r="V4" s="155"/>
      <c r="W4" s="155"/>
      <c r="X4" s="155"/>
      <c r="Y4" s="155"/>
      <c r="Z4" s="155"/>
      <c r="AA4" s="155"/>
      <c r="AB4" s="155"/>
      <c r="AC4" s="155"/>
      <c r="AD4" s="155"/>
      <c r="AE4" s="156"/>
      <c r="AG4" s="18"/>
    </row>
    <row r="5" spans="1:43" ht="5.25" customHeight="1">
      <c r="A5" s="157"/>
      <c r="B5" s="158"/>
      <c r="C5" s="158"/>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9"/>
    </row>
    <row r="6" spans="1:43" ht="18" customHeight="1">
      <c r="A6" s="151" t="str">
        <f>'PANEL DE CONTROL DISTRITAL'!A6</f>
        <v>Número</v>
      </c>
      <c r="B6" s="152" t="str">
        <f>'PANEL DE CONTROL DISTRITAL'!B6</f>
        <v xml:space="preserve">PROCESOS SUSTANTIVOS E INDICADORES </v>
      </c>
      <c r="C6" s="152"/>
      <c r="D6" s="152"/>
      <c r="E6" s="152"/>
      <c r="F6" s="152"/>
      <c r="G6" s="152"/>
      <c r="H6" s="152"/>
      <c r="I6" s="160" t="s">
        <v>92</v>
      </c>
      <c r="J6" s="161"/>
      <c r="K6" s="161"/>
      <c r="L6" s="161"/>
      <c r="M6" s="161"/>
      <c r="N6" s="161"/>
      <c r="O6" s="161"/>
      <c r="P6" s="161"/>
      <c r="Q6" s="161"/>
      <c r="R6" s="161"/>
      <c r="S6" s="161"/>
      <c r="T6" s="161"/>
      <c r="U6" s="161"/>
      <c r="V6" s="161"/>
      <c r="W6" s="161"/>
      <c r="X6" s="161"/>
      <c r="Y6" s="85"/>
      <c r="Z6" s="85"/>
      <c r="AA6" s="85"/>
      <c r="AB6" s="85"/>
      <c r="AC6" s="85"/>
      <c r="AD6" s="85"/>
      <c r="AE6" s="153" t="s">
        <v>93</v>
      </c>
    </row>
    <row r="7" spans="1:43" ht="17.25" customHeight="1">
      <c r="A7" s="151"/>
      <c r="B7" s="152" t="str">
        <f>'PANEL DE CONTROL DISTRITAL'!B7</f>
        <v>DESCRIPCIÓN</v>
      </c>
      <c r="C7" s="152"/>
      <c r="D7" s="152"/>
      <c r="E7" s="152" t="str">
        <f>'PANEL DE CONTROL DISTRITAL'!E7</f>
        <v>MEDICIÓN</v>
      </c>
      <c r="F7" s="152"/>
      <c r="G7" s="152"/>
      <c r="H7" s="152"/>
      <c r="I7" s="162" t="str">
        <f>'PANEL DE CONTROL DISTRITAL'!A5</f>
        <v>CAMPAÑA ANUAL INTENSA 2023</v>
      </c>
      <c r="J7" s="163"/>
      <c r="K7" s="163"/>
      <c r="L7" s="163"/>
      <c r="M7" s="163"/>
      <c r="N7" s="163"/>
      <c r="O7" s="163"/>
      <c r="P7" s="163"/>
      <c r="Q7" s="163"/>
      <c r="R7" s="163"/>
      <c r="S7" s="163"/>
      <c r="T7" s="163"/>
      <c r="U7" s="163"/>
      <c r="V7" s="163"/>
      <c r="W7" s="163"/>
      <c r="X7" s="163"/>
      <c r="Y7" s="86"/>
      <c r="Z7" s="86"/>
      <c r="AA7" s="86"/>
      <c r="AB7" s="86"/>
      <c r="AC7" s="86"/>
      <c r="AD7" s="86"/>
      <c r="AE7" s="153"/>
    </row>
    <row r="8" spans="1:43" ht="5.25" customHeight="1">
      <c r="A8" s="151"/>
      <c r="B8" s="164"/>
      <c r="C8" s="165"/>
      <c r="D8" s="165"/>
      <c r="E8" s="165"/>
      <c r="F8" s="165"/>
      <c r="G8" s="165"/>
      <c r="H8" s="165"/>
      <c r="I8" s="165"/>
      <c r="J8" s="165"/>
      <c r="K8" s="165"/>
      <c r="L8" s="165"/>
      <c r="M8" s="165"/>
      <c r="N8" s="165"/>
      <c r="O8" s="165"/>
      <c r="P8" s="165"/>
      <c r="Q8" s="165"/>
      <c r="R8" s="165"/>
      <c r="S8" s="165"/>
      <c r="T8" s="165"/>
      <c r="U8" s="165"/>
      <c r="V8" s="165"/>
      <c r="W8" s="165"/>
      <c r="X8" s="165"/>
      <c r="Y8" s="87"/>
      <c r="Z8" s="87"/>
      <c r="AA8" s="87"/>
      <c r="AB8" s="87"/>
      <c r="AC8" s="87"/>
      <c r="AD8" s="87"/>
      <c r="AE8" s="153"/>
    </row>
    <row r="9" spans="1:43" s="2" customFormat="1" ht="29.25" customHeight="1" thickTop="1" thickBot="1">
      <c r="A9" s="151"/>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42" t="str">
        <f>'PANEL DE CONTROL DISTRITAL'!H8</f>
        <v>Nominativo</v>
      </c>
      <c r="I9" s="31" t="str">
        <f>'152551'!I9</f>
        <v>2023-37</v>
      </c>
      <c r="J9" s="31" t="str">
        <f>'152551'!J9</f>
        <v>2023-38</v>
      </c>
      <c r="K9" s="31" t="str">
        <f>'152551'!K9</f>
        <v>2023-39</v>
      </c>
      <c r="L9" s="31" t="str">
        <f>'152551'!L9</f>
        <v>2023-40</v>
      </c>
      <c r="M9" s="31" t="str">
        <f>'152551'!M9</f>
        <v>2023-41</v>
      </c>
      <c r="N9" s="31" t="str">
        <f>'152551'!N9</f>
        <v>2023-42</v>
      </c>
      <c r="O9" s="31" t="str">
        <f>'152551'!O9</f>
        <v>2023-43</v>
      </c>
      <c r="P9" s="31" t="str">
        <f>'152551'!P9</f>
        <v>2023-44</v>
      </c>
      <c r="Q9" s="31" t="str">
        <f>'152551'!Q9</f>
        <v>2023-45</v>
      </c>
      <c r="R9" s="31" t="str">
        <f>'152551'!R9</f>
        <v>2023-46</v>
      </c>
      <c r="S9" s="31" t="str">
        <f>'152551'!S9</f>
        <v>2023-47</v>
      </c>
      <c r="T9" s="31" t="str">
        <f>'152551'!T9</f>
        <v>2023-48</v>
      </c>
      <c r="U9" s="31" t="str">
        <f>'152551'!U9</f>
        <v>2023-49</v>
      </c>
      <c r="V9" s="31" t="str">
        <f>'152551'!V9</f>
        <v>2023-50</v>
      </c>
      <c r="W9" s="31" t="str">
        <f>'152551'!W9</f>
        <v>2023-51</v>
      </c>
      <c r="X9" s="31" t="str">
        <f>'152551'!X9</f>
        <v>2023-52</v>
      </c>
      <c r="Y9" s="31" t="s">
        <v>110</v>
      </c>
      <c r="Z9" s="31" t="s">
        <v>111</v>
      </c>
      <c r="AA9" s="31" t="s">
        <v>112</v>
      </c>
      <c r="AB9" s="31" t="s">
        <v>113</v>
      </c>
      <c r="AC9" s="31" t="s">
        <v>114</v>
      </c>
      <c r="AD9" s="31" t="s">
        <v>115</v>
      </c>
      <c r="AE9" s="153"/>
    </row>
    <row r="10" spans="1:43" s="2" customFormat="1" ht="50.1" customHeight="1" thickTop="1" thickBot="1">
      <c r="A10" s="167">
        <f>'PANEL DE CONTROL DISTRITAL'!A9</f>
        <v>1</v>
      </c>
      <c r="B10" s="169" t="str">
        <f>'PANEL DE CONTROL DISTRITAL'!B9</f>
        <v>ENTREVISTA</v>
      </c>
      <c r="C10" s="166" t="str">
        <f>'PANEL DE CONTROL DISTRITAL'!C9</f>
        <v xml:space="preserve"> Auxiliar de Atención Ciudadana</v>
      </c>
      <c r="D10" s="170" t="str">
        <f>'PANEL DE CONTROL DISTRITAL'!D9</f>
        <v>Efectividad de la entrevista =</v>
      </c>
      <c r="E10" s="166" t="str">
        <f>'PANEL DE CONTROL DISTRITAL'!E9</f>
        <v>(Número de trámites aplicados / (Número de fichas requisitadas - Notificaciones de improcedencia de trámite)) x 100</v>
      </c>
      <c r="F10" s="171" t="str">
        <f>'PANEL DE CONTROL DISTRITAL'!F9</f>
        <v>Semanal (remesa)</v>
      </c>
      <c r="G10" s="172">
        <f>'PANEL DE CONTROL DISTRITAL'!G9</f>
        <v>0.9</v>
      </c>
      <c r="H10" s="25" t="str">
        <f>'PANEL DE CONTROL DISTRITAL'!H9</f>
        <v>Número de trámites aplicados</v>
      </c>
      <c r="I10" s="23">
        <v>117</v>
      </c>
      <c r="J10" s="23">
        <v>569</v>
      </c>
      <c r="K10" s="23">
        <v>492</v>
      </c>
      <c r="L10" s="23">
        <v>596</v>
      </c>
      <c r="M10" s="23">
        <v>664</v>
      </c>
      <c r="N10" s="23">
        <v>667</v>
      </c>
      <c r="O10" s="23">
        <v>611</v>
      </c>
      <c r="P10" s="23">
        <v>610</v>
      </c>
      <c r="Q10" s="23">
        <v>634</v>
      </c>
      <c r="R10" s="23">
        <v>463</v>
      </c>
      <c r="S10" s="23">
        <v>731</v>
      </c>
      <c r="T10" s="23">
        <v>761</v>
      </c>
      <c r="U10" s="23">
        <v>718</v>
      </c>
      <c r="V10" s="23">
        <v>948</v>
      </c>
      <c r="W10" s="23">
        <v>948</v>
      </c>
      <c r="X10" s="23">
        <v>859</v>
      </c>
      <c r="Y10" s="23">
        <v>877</v>
      </c>
      <c r="Z10" s="23">
        <v>768</v>
      </c>
      <c r="AA10" s="23">
        <v>967</v>
      </c>
      <c r="AB10" s="73">
        <v>1.341</v>
      </c>
      <c r="AC10" s="64">
        <v>1.6890000000000001</v>
      </c>
      <c r="AD10" s="64">
        <v>647</v>
      </c>
      <c r="AE10" s="168">
        <f>IFERROR(SUM(I10:AD10)/SUM(I11:AD11),0)</f>
        <v>0.99453408184305347</v>
      </c>
    </row>
    <row r="11" spans="1:43" s="2" customFormat="1" ht="50.1" customHeight="1" thickTop="1" thickBot="1">
      <c r="A11" s="167"/>
      <c r="B11" s="169"/>
      <c r="C11" s="166"/>
      <c r="D11" s="170"/>
      <c r="E11" s="166"/>
      <c r="F11" s="171"/>
      <c r="G11" s="172"/>
      <c r="H11" s="25" t="str">
        <f>'PANEL DE CONTROL DISTRITAL'!H10</f>
        <v>Número de fichas requisitadas - Notificaciones de improcedencia de trámite</v>
      </c>
      <c r="I11" s="43">
        <v>122</v>
      </c>
      <c r="J11" s="43">
        <v>578</v>
      </c>
      <c r="K11" s="43">
        <v>497</v>
      </c>
      <c r="L11" s="43">
        <v>595</v>
      </c>
      <c r="M11" s="43">
        <v>667</v>
      </c>
      <c r="N11" s="43">
        <v>677</v>
      </c>
      <c r="O11" s="43">
        <v>619</v>
      </c>
      <c r="P11" s="43">
        <v>600</v>
      </c>
      <c r="Q11" s="43">
        <v>639</v>
      </c>
      <c r="R11" s="43">
        <v>461</v>
      </c>
      <c r="S11" s="43">
        <v>739</v>
      </c>
      <c r="T11" s="43">
        <v>765</v>
      </c>
      <c r="U11" s="43">
        <v>715</v>
      </c>
      <c r="V11" s="43">
        <v>952</v>
      </c>
      <c r="W11" s="43">
        <v>953</v>
      </c>
      <c r="X11" s="43">
        <v>867</v>
      </c>
      <c r="Y11" s="43">
        <v>883</v>
      </c>
      <c r="Z11" s="43">
        <v>769</v>
      </c>
      <c r="AA11" s="43">
        <v>977</v>
      </c>
      <c r="AB11" s="74">
        <v>1.347</v>
      </c>
      <c r="AC11" s="66">
        <v>1.7030000000000001</v>
      </c>
      <c r="AD11" s="68">
        <v>647</v>
      </c>
      <c r="AE11" s="168"/>
    </row>
    <row r="12" spans="1:43" s="45" customFormat="1" ht="8.1" customHeight="1" thickTop="1" thickBot="1">
      <c r="A12" s="167"/>
      <c r="B12" s="167"/>
      <c r="C12" s="167"/>
      <c r="D12" s="167"/>
      <c r="E12" s="167"/>
      <c r="F12" s="167"/>
      <c r="G12" s="167"/>
      <c r="H12" s="167"/>
      <c r="I12" s="167"/>
      <c r="J12" s="167"/>
      <c r="K12" s="167"/>
      <c r="L12" s="167"/>
      <c r="M12" s="167"/>
      <c r="N12" s="167"/>
      <c r="O12" s="167"/>
      <c r="P12" s="167"/>
      <c r="Q12" s="167"/>
      <c r="R12" s="167"/>
      <c r="S12" s="167"/>
      <c r="T12" s="167"/>
      <c r="U12" s="167"/>
      <c r="V12" s="167"/>
      <c r="W12" s="167"/>
      <c r="X12" s="167"/>
      <c r="Y12" s="167"/>
      <c r="Z12" s="167"/>
      <c r="AA12" s="167"/>
      <c r="AB12" s="167"/>
      <c r="AC12" s="167"/>
      <c r="AD12" s="167"/>
      <c r="AE12" s="167"/>
      <c r="AF12" s="44"/>
      <c r="AG12" s="44"/>
      <c r="AH12" s="44"/>
      <c r="AI12" s="44"/>
      <c r="AJ12" s="44"/>
      <c r="AK12" s="44"/>
      <c r="AL12" s="44"/>
      <c r="AM12" s="44"/>
      <c r="AN12" s="44"/>
      <c r="AO12" s="44"/>
      <c r="AP12" s="44"/>
      <c r="AQ12" s="44"/>
    </row>
    <row r="13" spans="1:43" s="3" customFormat="1" ht="50.1" customHeight="1" thickTop="1" thickBot="1">
      <c r="A13" s="198">
        <f>'PANEL DE CONTROL DISTRITAL'!A12</f>
        <v>2</v>
      </c>
      <c r="B13" s="200" t="str">
        <f>'PANEL DE CONTROL DISTRITAL'!B12</f>
        <v>TRÁMITE</v>
      </c>
      <c r="C13" s="202" t="str">
        <f>'PANEL DE CONTROL DISTRITAL'!C12</f>
        <v>Operador de Equipo Tecnológico</v>
      </c>
      <c r="D13" s="204" t="str">
        <f>'PANEL DE CONTROL DISTRITAL'!D12</f>
        <v>Trámites exitosos efectivos=</v>
      </c>
      <c r="E13" s="202" t="str">
        <f>'PANEL DE CONTROL DISTRITAL'!E12</f>
        <v>(Número de trámites exitosos / Número de trámites aplicados) x 100</v>
      </c>
      <c r="F13" s="206" t="str">
        <f>'PANEL DE CONTROL DISTRITAL'!F12</f>
        <v>Semanal (remesa)</v>
      </c>
      <c r="G13" s="208">
        <f>'PANEL DE CONTROL DISTRITAL'!G12</f>
        <v>0.9</v>
      </c>
      <c r="H13" s="25" t="str">
        <f>'PANEL DE CONTROL DISTRITAL'!H12</f>
        <v>Número de trámites exitosos</v>
      </c>
      <c r="I13" s="23">
        <v>115</v>
      </c>
      <c r="J13" s="23">
        <v>566</v>
      </c>
      <c r="K13" s="23">
        <v>490</v>
      </c>
      <c r="L13" s="23">
        <v>592</v>
      </c>
      <c r="M13" s="23">
        <v>662</v>
      </c>
      <c r="N13" s="23">
        <v>666</v>
      </c>
      <c r="O13" s="23">
        <v>609</v>
      </c>
      <c r="P13" s="23">
        <v>605</v>
      </c>
      <c r="Q13" s="23">
        <v>629</v>
      </c>
      <c r="R13" s="23">
        <v>460</v>
      </c>
      <c r="S13" s="23">
        <v>726</v>
      </c>
      <c r="T13" s="23">
        <v>758</v>
      </c>
      <c r="U13" s="23">
        <v>716</v>
      </c>
      <c r="V13" s="23">
        <v>944</v>
      </c>
      <c r="W13" s="23">
        <v>944</v>
      </c>
      <c r="X13" s="23">
        <v>855</v>
      </c>
      <c r="Y13" s="23">
        <v>874</v>
      </c>
      <c r="Z13" s="23">
        <v>765</v>
      </c>
      <c r="AA13" s="23">
        <v>955</v>
      </c>
      <c r="AB13" s="73">
        <v>1.3380000000000001</v>
      </c>
      <c r="AC13" s="64">
        <v>1.6859999999999999</v>
      </c>
      <c r="AD13" s="64">
        <v>644</v>
      </c>
      <c r="AE13" s="185">
        <f>IFERROR(SUM(I13:AD13)/SUM(I14:AD14),0)</f>
        <v>0.99472484675857842</v>
      </c>
    </row>
    <row r="14" spans="1:43" s="3" customFormat="1" ht="50.1" customHeight="1" thickTop="1" thickBot="1">
      <c r="A14" s="199"/>
      <c r="B14" s="201"/>
      <c r="C14" s="203"/>
      <c r="D14" s="205"/>
      <c r="E14" s="203"/>
      <c r="F14" s="207"/>
      <c r="G14" s="209"/>
      <c r="H14" s="25" t="str">
        <f>'PANEL DE CONTROL DISTRITAL'!H13</f>
        <v>Número de trámites aplicados</v>
      </c>
      <c r="I14" s="43">
        <v>117</v>
      </c>
      <c r="J14" s="43">
        <v>569</v>
      </c>
      <c r="K14" s="43">
        <v>492</v>
      </c>
      <c r="L14" s="43">
        <v>596</v>
      </c>
      <c r="M14" s="43">
        <v>664</v>
      </c>
      <c r="N14" s="43">
        <v>667</v>
      </c>
      <c r="O14" s="43">
        <v>611</v>
      </c>
      <c r="P14" s="43">
        <v>610</v>
      </c>
      <c r="Q14" s="43">
        <v>634</v>
      </c>
      <c r="R14" s="43">
        <v>463</v>
      </c>
      <c r="S14" s="43">
        <v>731</v>
      </c>
      <c r="T14" s="43">
        <v>761</v>
      </c>
      <c r="U14" s="43">
        <v>718</v>
      </c>
      <c r="V14" s="43">
        <v>948</v>
      </c>
      <c r="W14" s="43">
        <v>948</v>
      </c>
      <c r="X14" s="43">
        <v>859</v>
      </c>
      <c r="Y14" s="43">
        <v>877</v>
      </c>
      <c r="Z14" s="43">
        <v>768</v>
      </c>
      <c r="AA14" s="43">
        <v>967</v>
      </c>
      <c r="AB14" s="74">
        <v>1.341</v>
      </c>
      <c r="AC14" s="66">
        <v>1.6890000000000001</v>
      </c>
      <c r="AD14" s="68">
        <v>647</v>
      </c>
      <c r="AE14" s="186"/>
    </row>
    <row r="15" spans="1:43" s="45" customFormat="1" ht="8.1" customHeight="1" thickTop="1" thickBot="1">
      <c r="A15" s="195"/>
      <c r="B15" s="196"/>
      <c r="C15" s="196"/>
      <c r="D15" s="196"/>
      <c r="E15" s="196"/>
      <c r="F15" s="196"/>
      <c r="G15" s="196"/>
      <c r="H15" s="196"/>
      <c r="I15" s="196"/>
      <c r="J15" s="196"/>
      <c r="K15" s="196"/>
      <c r="L15" s="196"/>
      <c r="M15" s="196"/>
      <c r="N15" s="196"/>
      <c r="O15" s="196"/>
      <c r="P15" s="196"/>
      <c r="Q15" s="196"/>
      <c r="R15" s="196"/>
      <c r="S15" s="196"/>
      <c r="T15" s="196"/>
      <c r="U15" s="196"/>
      <c r="V15" s="196"/>
      <c r="W15" s="196"/>
      <c r="X15" s="196"/>
      <c r="Y15" s="196"/>
      <c r="Z15" s="196"/>
      <c r="AA15" s="196"/>
      <c r="AB15" s="196"/>
      <c r="AC15" s="196"/>
      <c r="AD15" s="196"/>
      <c r="AE15" s="197"/>
      <c r="AF15" s="44"/>
      <c r="AG15" s="44"/>
      <c r="AH15" s="44"/>
      <c r="AI15" s="44"/>
      <c r="AJ15" s="44"/>
      <c r="AK15" s="44"/>
      <c r="AL15" s="44"/>
      <c r="AM15" s="44"/>
      <c r="AN15" s="44"/>
      <c r="AO15" s="44"/>
      <c r="AP15" s="44"/>
      <c r="AQ15" s="44"/>
    </row>
    <row r="16" spans="1:43" s="3" customFormat="1" ht="50.1" customHeight="1" thickTop="1" thickBot="1">
      <c r="A16" s="167">
        <f>'PANEL DE CONTROL DISTRITAL'!A15</f>
        <v>3</v>
      </c>
      <c r="B16" s="169" t="str">
        <f>'PANEL DE CONTROL DISTRITAL'!B15</f>
        <v>TRANSFERENCIA</v>
      </c>
      <c r="C16" s="166" t="str">
        <f>'PANEL DE CONTROL DISTRITAL'!C15</f>
        <v>Responsable de Módulo</v>
      </c>
      <c r="D16" s="170" t="str">
        <f>'PANEL DE CONTROL DISTRITAL'!D15</f>
        <v xml:space="preserve">Transacciones exitosas = </v>
      </c>
      <c r="E16" s="166" t="str">
        <f>'PANEL DE CONTROL DISTRITAL'!E15</f>
        <v>(Número de Archivos de Transacción aceptados /Total de Archivos de Transacción procesados) x100</v>
      </c>
      <c r="F16" s="171" t="str">
        <f>'PANEL DE CONTROL DISTRITAL'!F15</f>
        <v>Semanal (remesa)</v>
      </c>
      <c r="G16" s="172">
        <f>'PANEL DE CONTROL DISTRITAL'!G15</f>
        <v>0.9</v>
      </c>
      <c r="H16" s="25" t="str">
        <f>'PANEL DE CONTROL DISTRITAL'!H15</f>
        <v>Número de Archivos de Transacción aceptados</v>
      </c>
      <c r="I16" s="23">
        <v>117</v>
      </c>
      <c r="J16" s="23">
        <v>569</v>
      </c>
      <c r="K16" s="23">
        <v>492</v>
      </c>
      <c r="L16" s="23">
        <v>596</v>
      </c>
      <c r="M16" s="23">
        <v>664</v>
      </c>
      <c r="N16" s="23">
        <v>667</v>
      </c>
      <c r="O16" s="23">
        <v>611</v>
      </c>
      <c r="P16" s="23">
        <v>610</v>
      </c>
      <c r="Q16" s="23">
        <v>634</v>
      </c>
      <c r="R16" s="23">
        <v>463</v>
      </c>
      <c r="S16" s="23">
        <v>731</v>
      </c>
      <c r="T16" s="23">
        <v>761</v>
      </c>
      <c r="U16" s="23">
        <v>718</v>
      </c>
      <c r="V16" s="23">
        <v>948</v>
      </c>
      <c r="W16" s="23">
        <v>948</v>
      </c>
      <c r="X16" s="23">
        <v>859</v>
      </c>
      <c r="Y16" s="23">
        <v>877</v>
      </c>
      <c r="Z16" s="23">
        <v>768</v>
      </c>
      <c r="AA16" s="23">
        <v>967</v>
      </c>
      <c r="AB16" s="73">
        <v>1.341</v>
      </c>
      <c r="AC16" s="64">
        <v>1.6890000000000001</v>
      </c>
      <c r="AD16" s="64">
        <v>647</v>
      </c>
      <c r="AE16" s="168">
        <f>IFERROR(SUM(I16:AD16)/SUM(I17:AD17),0)</f>
        <v>1</v>
      </c>
    </row>
    <row r="17" spans="1:43" s="3" customFormat="1" ht="50.1" customHeight="1" thickTop="1" thickBot="1">
      <c r="A17" s="167"/>
      <c r="B17" s="169"/>
      <c r="C17" s="166"/>
      <c r="D17" s="170"/>
      <c r="E17" s="166"/>
      <c r="F17" s="171"/>
      <c r="G17" s="172"/>
      <c r="H17" s="25" t="str">
        <f>'PANEL DE CONTROL DISTRITAL'!H16</f>
        <v>Total de Archivos de Transacción procesados</v>
      </c>
      <c r="I17" s="43">
        <v>117</v>
      </c>
      <c r="J17" s="43">
        <v>569</v>
      </c>
      <c r="K17" s="43">
        <v>492</v>
      </c>
      <c r="L17" s="43">
        <v>596</v>
      </c>
      <c r="M17" s="43">
        <v>664</v>
      </c>
      <c r="N17" s="43">
        <v>667</v>
      </c>
      <c r="O17" s="43">
        <v>611</v>
      </c>
      <c r="P17" s="43">
        <v>610</v>
      </c>
      <c r="Q17" s="43">
        <v>634</v>
      </c>
      <c r="R17" s="43">
        <v>463</v>
      </c>
      <c r="S17" s="43">
        <v>731</v>
      </c>
      <c r="T17" s="43">
        <v>761</v>
      </c>
      <c r="U17" s="43">
        <v>718</v>
      </c>
      <c r="V17" s="43">
        <v>948</v>
      </c>
      <c r="W17" s="43">
        <v>948</v>
      </c>
      <c r="X17" s="43">
        <v>859</v>
      </c>
      <c r="Y17" s="43">
        <v>877</v>
      </c>
      <c r="Z17" s="43">
        <v>768</v>
      </c>
      <c r="AA17" s="43">
        <v>967</v>
      </c>
      <c r="AB17" s="74">
        <v>1.341</v>
      </c>
      <c r="AC17" s="66">
        <v>1.6890000000000001</v>
      </c>
      <c r="AD17" s="68">
        <v>647</v>
      </c>
      <c r="AE17" s="168"/>
    </row>
    <row r="18" spans="1:43" s="45" customFormat="1" ht="8.1" customHeight="1" thickTop="1" thickBot="1">
      <c r="A18" s="167"/>
      <c r="B18" s="167"/>
      <c r="C18" s="167"/>
      <c r="D18" s="167"/>
      <c r="E18" s="167"/>
      <c r="F18" s="167"/>
      <c r="G18" s="167"/>
      <c r="H18" s="167"/>
      <c r="I18" s="167"/>
      <c r="J18" s="167"/>
      <c r="K18" s="167"/>
      <c r="L18" s="167"/>
      <c r="M18" s="167"/>
      <c r="N18" s="167"/>
      <c r="O18" s="167"/>
      <c r="P18" s="167"/>
      <c r="Q18" s="167"/>
      <c r="R18" s="167"/>
      <c r="S18" s="167"/>
      <c r="T18" s="167"/>
      <c r="U18" s="167"/>
      <c r="V18" s="167"/>
      <c r="W18" s="167"/>
      <c r="X18" s="167"/>
      <c r="Y18" s="167"/>
      <c r="Z18" s="167"/>
      <c r="AA18" s="167"/>
      <c r="AB18" s="167"/>
      <c r="AC18" s="167"/>
      <c r="AD18" s="167"/>
      <c r="AE18" s="167"/>
      <c r="AF18" s="44"/>
      <c r="AG18" s="44"/>
      <c r="AH18" s="44"/>
      <c r="AI18" s="44"/>
      <c r="AJ18" s="44"/>
      <c r="AK18" s="44"/>
      <c r="AL18" s="44"/>
      <c r="AM18" s="44"/>
      <c r="AN18" s="44"/>
      <c r="AO18" s="44"/>
      <c r="AP18" s="44"/>
      <c r="AQ18" s="44"/>
    </row>
    <row r="19" spans="1:43" s="3" customFormat="1" ht="50.1" customHeight="1" thickTop="1" thickBot="1">
      <c r="A19" s="167">
        <f>'PANEL DE CONTROL DISTRITAL'!A18</f>
        <v>4</v>
      </c>
      <c r="B19" s="169" t="str">
        <f>'PANEL DE CONTROL DISTRITAL'!B18</f>
        <v>CONCILIACIÓN</v>
      </c>
      <c r="C19" s="166" t="str">
        <f>'PANEL DE CONTROL DISTRITAL'!C18</f>
        <v>Responsable de Módulo</v>
      </c>
      <c r="D19" s="170" t="str">
        <f>'PANEL DE CONTROL DISTRITAL'!D18</f>
        <v xml:space="preserve">Credenciales disponibles para entrega = </v>
      </c>
      <c r="E19" s="166" t="str">
        <f>'PANEL DE CONTROL DISTRITAL'!E18</f>
        <v>((Credenciales recibidas - Credenciales inconsistentes) / Credenciales recibidas) x 100</v>
      </c>
      <c r="F19" s="171" t="str">
        <f>'PANEL DE CONTROL DISTRITAL'!F18</f>
        <v>Semanal (remesa)</v>
      </c>
      <c r="G19" s="172">
        <f>'PANEL DE CONTROL DISTRITAL'!G18</f>
        <v>0.9</v>
      </c>
      <c r="H19" s="25" t="str">
        <f>'PANEL DE CONTROL DISTRITAL'!H18</f>
        <v xml:space="preserve">Credenciales Recibidas - Credenciales inconsistentes </v>
      </c>
      <c r="I19" s="23">
        <v>90</v>
      </c>
      <c r="J19" s="23">
        <v>616</v>
      </c>
      <c r="K19" s="23">
        <v>556</v>
      </c>
      <c r="L19" s="23">
        <v>499</v>
      </c>
      <c r="M19" s="23">
        <v>643</v>
      </c>
      <c r="N19" s="23">
        <v>682</v>
      </c>
      <c r="O19" s="23">
        <v>635</v>
      </c>
      <c r="P19" s="23">
        <v>499</v>
      </c>
      <c r="Q19" s="23">
        <v>732</v>
      </c>
      <c r="R19" s="23">
        <v>481</v>
      </c>
      <c r="S19" s="23">
        <v>611</v>
      </c>
      <c r="T19" s="23">
        <v>732</v>
      </c>
      <c r="U19" s="23">
        <v>661</v>
      </c>
      <c r="V19" s="23">
        <v>913</v>
      </c>
      <c r="W19" s="23">
        <v>952</v>
      </c>
      <c r="X19" s="23">
        <v>902</v>
      </c>
      <c r="Y19" s="23">
        <v>734</v>
      </c>
      <c r="Z19" s="23">
        <v>458</v>
      </c>
      <c r="AA19" s="23">
        <v>607</v>
      </c>
      <c r="AB19" s="73">
        <v>1.694</v>
      </c>
      <c r="AC19" s="64">
        <v>892</v>
      </c>
      <c r="AD19" s="64">
        <v>0</v>
      </c>
      <c r="AE19" s="168">
        <f>IFERROR(SUM(I19:AD19)/SUM(I20:AD20),0)</f>
        <v>1</v>
      </c>
    </row>
    <row r="20" spans="1:43" s="3" customFormat="1" ht="50.1" customHeight="1" thickTop="1" thickBot="1">
      <c r="A20" s="167"/>
      <c r="B20" s="169"/>
      <c r="C20" s="166"/>
      <c r="D20" s="170"/>
      <c r="E20" s="166"/>
      <c r="F20" s="171"/>
      <c r="G20" s="172"/>
      <c r="H20" s="25" t="str">
        <f>'PANEL DE CONTROL DISTRITAL'!H19</f>
        <v>Credenciales recibidas</v>
      </c>
      <c r="I20" s="43">
        <v>90</v>
      </c>
      <c r="J20" s="43">
        <v>616</v>
      </c>
      <c r="K20" s="43">
        <v>556</v>
      </c>
      <c r="L20" s="43">
        <v>499</v>
      </c>
      <c r="M20" s="43">
        <v>643</v>
      </c>
      <c r="N20" s="43">
        <v>682</v>
      </c>
      <c r="O20" s="43">
        <v>635</v>
      </c>
      <c r="P20" s="43">
        <v>499</v>
      </c>
      <c r="Q20" s="43">
        <v>732</v>
      </c>
      <c r="R20" s="43">
        <v>481</v>
      </c>
      <c r="S20" s="43">
        <v>611</v>
      </c>
      <c r="T20" s="43">
        <v>732</v>
      </c>
      <c r="U20" s="43">
        <v>661</v>
      </c>
      <c r="V20" s="43">
        <v>913</v>
      </c>
      <c r="W20" s="43">
        <v>952</v>
      </c>
      <c r="X20" s="43">
        <v>902</v>
      </c>
      <c r="Y20" s="43">
        <v>734</v>
      </c>
      <c r="Z20" s="43">
        <v>458</v>
      </c>
      <c r="AA20" s="43">
        <v>607</v>
      </c>
      <c r="AB20" s="74">
        <v>1.694</v>
      </c>
      <c r="AC20" s="66">
        <v>892</v>
      </c>
      <c r="AD20" s="68">
        <v>0</v>
      </c>
      <c r="AE20" s="168"/>
    </row>
    <row r="21" spans="1:43" s="45" customFormat="1" ht="8.1" customHeight="1" thickTop="1" thickBot="1">
      <c r="A21" s="46"/>
      <c r="B21" s="47"/>
      <c r="C21" s="48"/>
      <c r="D21" s="49"/>
      <c r="E21" s="48"/>
      <c r="F21" s="50"/>
      <c r="G21" s="51"/>
      <c r="H21" s="52"/>
      <c r="I21" s="53"/>
      <c r="J21" s="53"/>
      <c r="K21" s="53"/>
      <c r="L21" s="53"/>
      <c r="M21" s="53"/>
      <c r="N21" s="53"/>
      <c r="O21" s="53"/>
      <c r="P21" s="53"/>
      <c r="Q21" s="53"/>
      <c r="R21" s="53"/>
      <c r="S21" s="53"/>
      <c r="T21" s="53"/>
      <c r="U21" s="53"/>
      <c r="V21" s="53"/>
      <c r="W21" s="53"/>
      <c r="X21" s="53"/>
      <c r="Y21" s="53"/>
      <c r="Z21" s="53"/>
      <c r="AA21" s="53"/>
      <c r="AB21" s="53"/>
      <c r="AC21" s="53"/>
      <c r="AD21" s="53"/>
      <c r="AE21" s="54"/>
      <c r="AF21" s="44"/>
      <c r="AG21" s="44"/>
      <c r="AH21" s="44"/>
      <c r="AI21" s="44"/>
      <c r="AJ21" s="44"/>
      <c r="AK21" s="44"/>
      <c r="AL21" s="44"/>
      <c r="AM21" s="44"/>
      <c r="AN21" s="44"/>
      <c r="AO21" s="44"/>
      <c r="AP21" s="44"/>
      <c r="AQ21" s="44"/>
    </row>
    <row r="22" spans="1:43" s="3" customFormat="1" ht="50.1" customHeight="1" thickTop="1" thickBot="1">
      <c r="A22" s="167">
        <f>'PANEL DE CONTROL DISTRITAL'!A21</f>
        <v>5</v>
      </c>
      <c r="B22" s="169" t="str">
        <f>'PANEL DE CONTROL DISTRITAL'!B21</f>
        <v>CONCILIACIÓN</v>
      </c>
      <c r="C22" s="166" t="str">
        <f>'PANEL DE CONTROL DISTRITAL'!C21</f>
        <v>Responsable de Módulo</v>
      </c>
      <c r="D22" s="170" t="str">
        <f>'PANEL DE CONTROL DISTRITAL'!D21</f>
        <v xml:space="preserve">Credenciales disponibles para entrega = </v>
      </c>
      <c r="E22" s="166" t="str">
        <f>'PANEL DE CONTROL DISTRITAL'!E21</f>
        <v>(Credenciales en resguardo / Credenciales totales en SIIRFE disponibles para entrega) x 100</v>
      </c>
      <c r="F22" s="171" t="str">
        <f>'PANEL DE CONTROL DISTRITAL'!F21</f>
        <v>Semanal (remesa)</v>
      </c>
      <c r="G22" s="172">
        <f>'PANEL DE CONTROL DISTRITAL'!G21</f>
        <v>1</v>
      </c>
      <c r="H22" s="25" t="str">
        <f>'PANEL DE CONTROL DISTRITAL'!H21</f>
        <v>Credenciales en resguardo</v>
      </c>
      <c r="I22" s="23">
        <v>1174</v>
      </c>
      <c r="J22" s="23">
        <v>1172</v>
      </c>
      <c r="K22" s="23">
        <v>1219</v>
      </c>
      <c r="L22" s="23">
        <v>1096</v>
      </c>
      <c r="M22" s="23">
        <v>1179</v>
      </c>
      <c r="N22" s="23">
        <v>1231</v>
      </c>
      <c r="O22" s="70">
        <v>1.2090000000000001</v>
      </c>
      <c r="P22" s="70">
        <v>1.048</v>
      </c>
      <c r="Q22" s="23">
        <v>1175</v>
      </c>
      <c r="R22" s="73">
        <v>1.252</v>
      </c>
      <c r="S22" s="64">
        <v>1.0669999999999999</v>
      </c>
      <c r="T22" s="73">
        <v>1.171</v>
      </c>
      <c r="U22" s="73">
        <v>1.1359999999999999</v>
      </c>
      <c r="V22" s="73">
        <v>1.377</v>
      </c>
      <c r="W22" s="73">
        <v>1.4590000000000001</v>
      </c>
      <c r="X22" s="73">
        <v>1.476</v>
      </c>
      <c r="Y22" s="73">
        <v>1.276</v>
      </c>
      <c r="Z22" s="23">
        <v>923</v>
      </c>
      <c r="AA22" s="23">
        <v>814</v>
      </c>
      <c r="AB22" s="96" t="s">
        <v>126</v>
      </c>
      <c r="AC22" s="64">
        <v>1.0720000000000001</v>
      </c>
      <c r="AD22" s="64">
        <v>928</v>
      </c>
      <c r="AE22" s="168">
        <f>IFERROR(SUM(I22:AD22)/SUM(I23:AD23),0)</f>
        <v>1</v>
      </c>
    </row>
    <row r="23" spans="1:43" s="3" customFormat="1" ht="50.1" customHeight="1" thickTop="1" thickBot="1">
      <c r="A23" s="167"/>
      <c r="B23" s="169"/>
      <c r="C23" s="166"/>
      <c r="D23" s="170"/>
      <c r="E23" s="166"/>
      <c r="F23" s="171"/>
      <c r="G23" s="172"/>
      <c r="H23" s="25" t="str">
        <f>'PANEL DE CONTROL DISTRITAL'!H22</f>
        <v>Credenciales totales en SIIRFE disponibles para entrega</v>
      </c>
      <c r="I23" s="43">
        <v>1174</v>
      </c>
      <c r="J23" s="43">
        <v>1172</v>
      </c>
      <c r="K23" s="43">
        <v>1219</v>
      </c>
      <c r="L23" s="43">
        <v>1096</v>
      </c>
      <c r="M23" s="43">
        <v>1179</v>
      </c>
      <c r="N23" s="43">
        <v>1231</v>
      </c>
      <c r="O23" s="71">
        <v>1.2090000000000001</v>
      </c>
      <c r="P23" s="71">
        <v>1.048</v>
      </c>
      <c r="Q23" s="43">
        <v>1175</v>
      </c>
      <c r="R23" s="74">
        <v>1.252</v>
      </c>
      <c r="S23" s="66">
        <v>1.0669999999999999</v>
      </c>
      <c r="T23" s="74">
        <v>1.171</v>
      </c>
      <c r="U23" s="74">
        <v>1.1359999999999999</v>
      </c>
      <c r="V23" s="74">
        <v>1.377</v>
      </c>
      <c r="W23" s="74">
        <v>1.4590000000000001</v>
      </c>
      <c r="X23" s="74">
        <v>1.476</v>
      </c>
      <c r="Y23" s="74">
        <v>1.276</v>
      </c>
      <c r="Z23" s="43">
        <v>923</v>
      </c>
      <c r="AA23" s="43">
        <v>814</v>
      </c>
      <c r="AB23" s="97" t="s">
        <v>126</v>
      </c>
      <c r="AC23" s="66">
        <v>1.0720000000000001</v>
      </c>
      <c r="AD23" s="68">
        <v>928</v>
      </c>
      <c r="AE23" s="168"/>
    </row>
    <row r="24" spans="1:43" s="4" customFormat="1" ht="8.25" customHeight="1" thickTop="1" thickBot="1">
      <c r="A24" s="167"/>
      <c r="B24" s="167"/>
      <c r="C24" s="167"/>
      <c r="D24" s="167"/>
      <c r="E24" s="167"/>
      <c r="F24" s="167"/>
      <c r="G24" s="167"/>
      <c r="H24" s="167"/>
      <c r="I24" s="167"/>
      <c r="J24" s="167"/>
      <c r="K24" s="167"/>
      <c r="L24" s="167"/>
      <c r="M24" s="167"/>
      <c r="N24" s="167"/>
      <c r="O24" s="167"/>
      <c r="P24" s="167"/>
      <c r="Q24" s="167"/>
      <c r="R24" s="167"/>
      <c r="S24" s="167"/>
      <c r="T24" s="167"/>
      <c r="U24" s="167"/>
      <c r="V24" s="167"/>
      <c r="W24" s="167"/>
      <c r="X24" s="167"/>
      <c r="Y24" s="167"/>
      <c r="Z24" s="167"/>
      <c r="AA24" s="167"/>
      <c r="AB24" s="167"/>
      <c r="AC24" s="167"/>
      <c r="AD24" s="167"/>
      <c r="AE24" s="167"/>
    </row>
    <row r="25" spans="1:43" ht="50.1" customHeight="1" thickTop="1" thickBot="1">
      <c r="A25" s="167">
        <f>'PANEL DE CONTROL DISTRITAL'!A24</f>
        <v>6</v>
      </c>
      <c r="B25" s="169" t="str">
        <f>'PANEL DE CONTROL DISTRITAL'!B24</f>
        <v>ENTREGA</v>
      </c>
      <c r="C25" s="166" t="str">
        <f>'PANEL DE CONTROL DISTRITAL'!C24</f>
        <v>Operador de Equipo Tecnológico</v>
      </c>
      <c r="D25" s="170" t="str">
        <f>'PANEL DE CONTROL DISTRITAL'!D24</f>
        <v xml:space="preserve">Efectividad de entrega de CPV en MAC = </v>
      </c>
      <c r="E25" s="166" t="str">
        <f>'PANEL DE CONTROL DISTRITAL'!E24</f>
        <v>(Total de credenciales entregadas / Total de credenciales solicitadas) x 100</v>
      </c>
      <c r="F25" s="171" t="str">
        <f>'PANEL DE CONTROL DISTRITAL'!F24</f>
        <v>Semanal (remesa)</v>
      </c>
      <c r="G25" s="172">
        <f>'PANEL DE CONTROL DISTRITAL'!G24</f>
        <v>0.9</v>
      </c>
      <c r="H25" s="25" t="str">
        <f>'PANEL DE CONTROL DISTRITAL'!H24</f>
        <v xml:space="preserve">Total de credenciales entregadas </v>
      </c>
      <c r="I25" s="23">
        <v>144</v>
      </c>
      <c r="J25" s="23">
        <v>553</v>
      </c>
      <c r="K25" s="23">
        <v>489</v>
      </c>
      <c r="L25" s="23">
        <v>622</v>
      </c>
      <c r="M25" s="23">
        <v>560</v>
      </c>
      <c r="N25" s="23">
        <v>620</v>
      </c>
      <c r="O25" s="23">
        <v>657</v>
      </c>
      <c r="P25" s="23">
        <v>660</v>
      </c>
      <c r="Q25" s="23">
        <v>605</v>
      </c>
      <c r="R25" s="23">
        <v>404</v>
      </c>
      <c r="S25" s="23">
        <v>786</v>
      </c>
      <c r="T25" s="23">
        <v>628</v>
      </c>
      <c r="U25" s="23">
        <v>696</v>
      </c>
      <c r="V25" s="23">
        <v>672</v>
      </c>
      <c r="W25" s="23">
        <v>863</v>
      </c>
      <c r="X25" s="23">
        <v>885</v>
      </c>
      <c r="Y25" s="23">
        <v>934</v>
      </c>
      <c r="Z25" s="23">
        <v>811</v>
      </c>
      <c r="AA25" s="23">
        <v>716</v>
      </c>
      <c r="AB25" s="23">
        <v>988</v>
      </c>
      <c r="AC25" s="64">
        <v>1.325</v>
      </c>
      <c r="AD25" s="64">
        <v>144</v>
      </c>
      <c r="AE25" s="168">
        <f>IFERROR(SUM(I25:AD25)/SUM(I26:AD26),0)</f>
        <v>0.99843974344924424</v>
      </c>
    </row>
    <row r="26" spans="1:43" ht="50.1" customHeight="1" thickTop="1" thickBot="1">
      <c r="A26" s="167"/>
      <c r="B26" s="169"/>
      <c r="C26" s="166"/>
      <c r="D26" s="170"/>
      <c r="E26" s="166"/>
      <c r="F26" s="171"/>
      <c r="G26" s="172"/>
      <c r="H26" s="25" t="str">
        <f>'PANEL DE CONTROL DISTRITAL'!H25</f>
        <v xml:space="preserve"> Total de credenciales solicitadas</v>
      </c>
      <c r="I26" s="43">
        <v>144</v>
      </c>
      <c r="J26" s="43">
        <v>559</v>
      </c>
      <c r="K26" s="43">
        <v>493</v>
      </c>
      <c r="L26" s="43">
        <v>622</v>
      </c>
      <c r="M26" s="43">
        <v>561</v>
      </c>
      <c r="N26" s="43">
        <v>621</v>
      </c>
      <c r="O26" s="43">
        <v>659</v>
      </c>
      <c r="P26" s="43">
        <v>661</v>
      </c>
      <c r="Q26" s="43">
        <v>605</v>
      </c>
      <c r="R26" s="43">
        <v>404</v>
      </c>
      <c r="S26" s="43">
        <v>786</v>
      </c>
      <c r="T26" s="43">
        <v>629</v>
      </c>
      <c r="U26" s="43">
        <v>697</v>
      </c>
      <c r="V26" s="43">
        <v>672</v>
      </c>
      <c r="W26" s="43">
        <v>864</v>
      </c>
      <c r="X26" s="43">
        <v>885</v>
      </c>
      <c r="Y26" s="43">
        <v>934</v>
      </c>
      <c r="Z26" s="43">
        <v>812</v>
      </c>
      <c r="AA26" s="43">
        <v>718</v>
      </c>
      <c r="AB26" s="43">
        <v>988</v>
      </c>
      <c r="AC26" s="66">
        <v>1.325</v>
      </c>
      <c r="AD26" s="68">
        <v>144</v>
      </c>
      <c r="AE26" s="168"/>
    </row>
    <row r="27" spans="1:43" ht="15.75" customHeight="1" thickTop="1">
      <c r="B27" s="1" t="s">
        <v>116</v>
      </c>
      <c r="H27" s="55"/>
      <c r="I27" s="56"/>
      <c r="J27" s="56"/>
      <c r="K27" s="56"/>
      <c r="L27" s="56"/>
      <c r="M27" s="56"/>
      <c r="N27" s="56"/>
      <c r="O27" s="56"/>
      <c r="P27" s="56"/>
      <c r="Q27" s="56"/>
      <c r="R27" s="56"/>
      <c r="S27" s="56"/>
      <c r="T27" s="56"/>
      <c r="U27" s="56"/>
      <c r="V27" s="56"/>
      <c r="W27" s="56"/>
      <c r="X27" s="56"/>
      <c r="Y27" s="56"/>
      <c r="Z27" s="56"/>
      <c r="AA27" s="56"/>
      <c r="AB27" s="56"/>
      <c r="AC27" s="56"/>
      <c r="AD27" s="56"/>
      <c r="AE27" s="12"/>
    </row>
    <row r="28" spans="1:43" ht="15.75" customHeight="1">
      <c r="H28" s="57"/>
    </row>
    <row r="29" spans="1:43" ht="15.75" customHeight="1">
      <c r="H29" s="57"/>
      <c r="I29" s="179" t="s">
        <v>117</v>
      </c>
      <c r="J29" s="179"/>
      <c r="K29" s="179"/>
      <c r="L29" s="179"/>
    </row>
    <row r="30" spans="1:43" ht="15.75" customHeight="1">
      <c r="H30" s="57"/>
      <c r="I30" s="26"/>
      <c r="J30" s="27" t="s">
        <v>118</v>
      </c>
      <c r="K30" s="27"/>
      <c r="L30" s="27"/>
    </row>
    <row r="31" spans="1:43" ht="39" customHeight="1">
      <c r="H31" s="57"/>
      <c r="I31" s="28"/>
      <c r="J31" s="27" t="s">
        <v>119</v>
      </c>
      <c r="K31" s="27"/>
      <c r="L31" s="27"/>
    </row>
    <row r="32" spans="1:43" ht="30" customHeight="1">
      <c r="H32" s="57"/>
      <c r="I32" s="29"/>
      <c r="J32" s="27" t="s">
        <v>120</v>
      </c>
      <c r="K32" s="27"/>
      <c r="L32" s="27"/>
    </row>
    <row r="33" spans="2:13" ht="30" customHeight="1">
      <c r="H33" s="57"/>
      <c r="I33" s="27"/>
      <c r="J33" s="27"/>
      <c r="K33" s="27"/>
      <c r="L33" s="27"/>
    </row>
    <row r="34" spans="2:13" ht="30" customHeight="1">
      <c r="B34" s="180" t="s">
        <v>121</v>
      </c>
      <c r="C34" s="180"/>
      <c r="D34" s="180"/>
      <c r="E34" s="180"/>
      <c r="F34" s="180"/>
      <c r="G34" s="180"/>
      <c r="H34" s="180"/>
      <c r="I34" s="180"/>
      <c r="J34" s="180"/>
      <c r="K34" s="180"/>
      <c r="L34" s="180"/>
      <c r="M34" s="181"/>
    </row>
    <row r="35" spans="2:13" ht="30" customHeight="1">
      <c r="B35" s="182" t="s">
        <v>122</v>
      </c>
      <c r="C35" s="182"/>
      <c r="D35" s="182"/>
      <c r="E35" s="182"/>
      <c r="F35" s="182"/>
      <c r="G35" s="183"/>
      <c r="H35" s="184" t="s">
        <v>123</v>
      </c>
      <c r="I35" s="182"/>
      <c r="J35" s="182"/>
      <c r="K35" s="182"/>
      <c r="L35" s="182"/>
      <c r="M35" s="183"/>
    </row>
    <row r="36" spans="2:13" ht="30" customHeight="1">
      <c r="B36" s="173"/>
      <c r="C36" s="174"/>
      <c r="D36" s="174"/>
      <c r="E36" s="174"/>
      <c r="F36" s="174"/>
      <c r="G36" s="175"/>
      <c r="H36" s="173"/>
      <c r="I36" s="174"/>
      <c r="J36" s="174"/>
      <c r="K36" s="174"/>
      <c r="L36" s="174"/>
      <c r="M36" s="175"/>
    </row>
    <row r="37" spans="2:13" ht="30" customHeight="1">
      <c r="B37" s="176"/>
      <c r="C37" s="177"/>
      <c r="D37" s="177"/>
      <c r="E37" s="177"/>
      <c r="F37" s="177"/>
      <c r="G37" s="178"/>
      <c r="H37" s="176"/>
      <c r="I37" s="177"/>
      <c r="J37" s="177"/>
      <c r="K37" s="177"/>
      <c r="L37" s="177"/>
      <c r="M37" s="178"/>
    </row>
  </sheetData>
  <mergeCells count="71">
    <mergeCell ref="AE25:AE26"/>
    <mergeCell ref="I29:L29"/>
    <mergeCell ref="B34:M34"/>
    <mergeCell ref="B35:G35"/>
    <mergeCell ref="H35:M35"/>
    <mergeCell ref="B36:G37"/>
    <mergeCell ref="H36:M37"/>
    <mergeCell ref="G22:G23"/>
    <mergeCell ref="AE22:AE23"/>
    <mergeCell ref="A24:AE24"/>
    <mergeCell ref="A25:A26"/>
    <mergeCell ref="B25:B26"/>
    <mergeCell ref="C25:C26"/>
    <mergeCell ref="D25:D26"/>
    <mergeCell ref="E25:E26"/>
    <mergeCell ref="F25:F26"/>
    <mergeCell ref="G25:G26"/>
    <mergeCell ref="A22:A23"/>
    <mergeCell ref="B22:B23"/>
    <mergeCell ref="C22:C23"/>
    <mergeCell ref="D22:D23"/>
    <mergeCell ref="E22:E23"/>
    <mergeCell ref="F22:F23"/>
    <mergeCell ref="A18:AE18"/>
    <mergeCell ref="A19:A20"/>
    <mergeCell ref="B19:B20"/>
    <mergeCell ref="C19:C20"/>
    <mergeCell ref="D19:D20"/>
    <mergeCell ref="E19:E20"/>
    <mergeCell ref="F19:F20"/>
    <mergeCell ref="G19:G20"/>
    <mergeCell ref="AE19:AE20"/>
    <mergeCell ref="A15:AE15"/>
    <mergeCell ref="A16:A17"/>
    <mergeCell ref="B16:B17"/>
    <mergeCell ref="C16:C17"/>
    <mergeCell ref="D16:D17"/>
    <mergeCell ref="E16:E17"/>
    <mergeCell ref="F16:F17"/>
    <mergeCell ref="G16:G17"/>
    <mergeCell ref="AE16:AE17"/>
    <mergeCell ref="A10:A11"/>
    <mergeCell ref="B10:B11"/>
    <mergeCell ref="C10:C11"/>
    <mergeCell ref="D10:D11"/>
    <mergeCell ref="E10:E11"/>
    <mergeCell ref="A12:AE12"/>
    <mergeCell ref="A13:A14"/>
    <mergeCell ref="B13:B14"/>
    <mergeCell ref="C13:C14"/>
    <mergeCell ref="D13:D14"/>
    <mergeCell ref="E13:E14"/>
    <mergeCell ref="F13:F14"/>
    <mergeCell ref="G13:G14"/>
    <mergeCell ref="AE13:AE14"/>
    <mergeCell ref="AE10:AE11"/>
    <mergeCell ref="F10:F11"/>
    <mergeCell ref="AE6:AE9"/>
    <mergeCell ref="B7:D7"/>
    <mergeCell ref="A1:AE1"/>
    <mergeCell ref="F2:G2"/>
    <mergeCell ref="A4:AE4"/>
    <mergeCell ref="A5:AE5"/>
    <mergeCell ref="E7:H7"/>
    <mergeCell ref="I7:X7"/>
    <mergeCell ref="B8:X8"/>
    <mergeCell ref="A6:A9"/>
    <mergeCell ref="B6:H6"/>
    <mergeCell ref="I6:X6"/>
    <mergeCell ref="X2:AE2"/>
    <mergeCell ref="G10:G11"/>
  </mergeCells>
  <conditionalFormatting sqref="I21:AD21">
    <cfRule type="colorScale" priority="686">
      <colorScale>
        <cfvo type="min"/>
        <cfvo type="percentile" val="50"/>
        <cfvo type="max"/>
        <color rgb="FFE98BD7"/>
        <color rgb="FFD5007F"/>
        <color rgb="FF950054"/>
      </colorScale>
    </cfRule>
  </conditionalFormatting>
  <conditionalFormatting sqref="AE10">
    <cfRule type="cellIs" dxfId="408" priority="15" operator="greaterThan">
      <formula>95%</formula>
    </cfRule>
    <cfRule type="cellIs" dxfId="407" priority="16" operator="greaterThanOrEqual">
      <formula>90%</formula>
    </cfRule>
    <cfRule type="cellIs" dxfId="406" priority="17" operator="lessThan">
      <formula>89.99%</formula>
    </cfRule>
  </conditionalFormatting>
  <conditionalFormatting sqref="AE13">
    <cfRule type="cellIs" dxfId="405" priority="12" operator="greaterThan">
      <formula>95%</formula>
    </cfRule>
    <cfRule type="cellIs" dxfId="404" priority="13" operator="greaterThanOrEqual">
      <formula>90%</formula>
    </cfRule>
    <cfRule type="cellIs" dxfId="403" priority="14" operator="lessThan">
      <formula>89.99%</formula>
    </cfRule>
  </conditionalFormatting>
  <conditionalFormatting sqref="AE16">
    <cfRule type="cellIs" dxfId="402" priority="9" operator="greaterThan">
      <formula>95%</formula>
    </cfRule>
    <cfRule type="cellIs" dxfId="401" priority="10" operator="greaterThanOrEqual">
      <formula>90%</formula>
    </cfRule>
    <cfRule type="cellIs" dxfId="400" priority="11" operator="lessThan">
      <formula>89.99%</formula>
    </cfRule>
  </conditionalFormatting>
  <conditionalFormatting sqref="AE19">
    <cfRule type="cellIs" dxfId="399" priority="6" operator="greaterThan">
      <formula>95%</formula>
    </cfRule>
    <cfRule type="cellIs" dxfId="398" priority="7" operator="greaterThanOrEqual">
      <formula>90%</formula>
    </cfRule>
    <cfRule type="cellIs" dxfId="397" priority="8" operator="lessThan">
      <formula>89.99%</formula>
    </cfRule>
  </conditionalFormatting>
  <conditionalFormatting sqref="AE22">
    <cfRule type="cellIs" dxfId="396" priority="1" operator="greaterThanOrEqual">
      <formula>100%</formula>
    </cfRule>
    <cfRule type="cellIs" dxfId="395" priority="2" operator="lessThan">
      <formula>99.99%</formula>
    </cfRule>
  </conditionalFormatting>
  <conditionalFormatting sqref="AE25">
    <cfRule type="cellIs" dxfId="394" priority="3" operator="greaterThan">
      <formula>95%</formula>
    </cfRule>
    <cfRule type="cellIs" dxfId="393" priority="4" operator="greaterThanOrEqual">
      <formula>90%</formula>
    </cfRule>
    <cfRule type="cellIs" dxfId="392" priority="5" operator="lessThan">
      <formula>89.99%</formula>
    </cfRule>
  </conditionalFormatting>
  <dataValidations count="1">
    <dataValidation showDropDown="1" showInputMessage="1" showErrorMessage="1" sqref="C21 G19:G23 G10:G11 G16:G17 G13:G14 G25:G26" xr:uid="{07C1863E-61EF-40CF-881F-7B5D0D90D747}"/>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30FD8D-758E-454B-80FA-A4E456B5095B}">
  <sheetPr>
    <tabColor rgb="FFFF0000"/>
  </sheetPr>
  <dimension ref="A1:AQ37"/>
  <sheetViews>
    <sheetView showGridLines="0" topLeftCell="Q19" zoomScale="70" zoomScaleNormal="70" workbookViewId="0">
      <selection activeCell="AE25" sqref="AE25:AE26"/>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0" width="10.7109375" style="1" customWidth="1"/>
    <col min="31" max="31" width="22.7109375" style="1" customWidth="1"/>
    <col min="32" max="16384" width="11.42578125" style="1"/>
  </cols>
  <sheetData>
    <row r="1" spans="1:43" ht="40.5" customHeight="1">
      <c r="A1" s="148" t="str">
        <f>'PANEL DE CONTROL DISTRITAL'!A1:Q1</f>
        <v>INSTITUTO NACIONAL ELECTORAL
SISTEMA DE GESTIÓN DE LA CALIDAD
ESTADO DE MÉXICO</v>
      </c>
      <c r="B1" s="148"/>
      <c r="C1" s="148"/>
      <c r="D1" s="148"/>
      <c r="E1" s="148"/>
      <c r="F1" s="148"/>
      <c r="G1" s="148"/>
      <c r="H1" s="148"/>
      <c r="I1" s="148"/>
      <c r="J1" s="148"/>
      <c r="K1" s="148"/>
      <c r="L1" s="148"/>
      <c r="M1" s="148"/>
      <c r="N1" s="148"/>
      <c r="O1" s="148"/>
      <c r="P1" s="148"/>
      <c r="Q1" s="148"/>
      <c r="R1" s="148"/>
      <c r="S1" s="148"/>
      <c r="T1" s="148"/>
      <c r="U1" s="148"/>
      <c r="V1" s="148"/>
      <c r="W1" s="148"/>
      <c r="X1" s="148"/>
      <c r="Y1" s="148"/>
      <c r="Z1" s="148"/>
      <c r="AA1" s="148"/>
      <c r="AB1" s="148"/>
      <c r="AC1" s="148"/>
      <c r="AD1" s="148"/>
      <c r="AE1" s="148"/>
    </row>
    <row r="2" spans="1:43" ht="33.75" customHeight="1">
      <c r="A2" s="11"/>
      <c r="B2" s="11"/>
      <c r="C2" s="11"/>
      <c r="D2" s="9" t="s">
        <v>89</v>
      </c>
      <c r="E2" s="9">
        <v>28</v>
      </c>
      <c r="F2" s="149" t="s">
        <v>90</v>
      </c>
      <c r="G2" s="149"/>
      <c r="H2" s="20">
        <v>152853</v>
      </c>
      <c r="I2" s="19"/>
      <c r="J2" s="19"/>
      <c r="K2" s="19"/>
      <c r="L2" s="19"/>
      <c r="M2" s="19"/>
      <c r="N2" s="19"/>
      <c r="O2" s="19"/>
      <c r="P2" s="19"/>
      <c r="Q2" s="19"/>
      <c r="R2" s="19"/>
      <c r="S2" s="19"/>
      <c r="T2" s="19"/>
      <c r="U2" s="19"/>
      <c r="V2" s="19"/>
      <c r="W2" s="58"/>
      <c r="X2" s="150" t="str">
        <f>'PANEL DE CONTROL DISTRITAL'!M2</f>
        <v>Fecha de corte: 22/01/2024</v>
      </c>
      <c r="Y2" s="150"/>
      <c r="Z2" s="150"/>
      <c r="AA2" s="150"/>
      <c r="AB2" s="150"/>
      <c r="AC2" s="150"/>
      <c r="AD2" s="150"/>
      <c r="AE2" s="150"/>
      <c r="AF2" s="15"/>
    </row>
    <row r="3" spans="1:43" ht="11.25" customHeight="1">
      <c r="A3" s="11"/>
      <c r="B3" s="6"/>
      <c r="C3" s="6"/>
      <c r="D3" s="6"/>
      <c r="E3" s="6"/>
      <c r="F3" s="6"/>
      <c r="G3" s="6"/>
      <c r="H3" s="6"/>
      <c r="I3" s="6"/>
      <c r="J3" s="6"/>
      <c r="K3" s="6"/>
      <c r="L3" s="6"/>
      <c r="M3" s="6"/>
      <c r="N3" s="6"/>
      <c r="O3" s="6"/>
      <c r="P3" s="6"/>
      <c r="Q3" s="6"/>
      <c r="R3" s="6"/>
      <c r="S3" s="6"/>
      <c r="T3" s="6"/>
      <c r="U3" s="6"/>
      <c r="V3" s="6"/>
      <c r="W3" s="6"/>
      <c r="X3" s="6"/>
      <c r="Y3" s="6"/>
      <c r="Z3" s="6"/>
      <c r="AA3" s="6"/>
      <c r="AB3" s="6"/>
      <c r="AC3" s="6"/>
      <c r="AD3" s="6"/>
    </row>
    <row r="4" spans="1:43" ht="30" customHeight="1">
      <c r="A4" s="154" t="s">
        <v>91</v>
      </c>
      <c r="B4" s="155"/>
      <c r="C4" s="155"/>
      <c r="D4" s="155"/>
      <c r="E4" s="155"/>
      <c r="F4" s="155"/>
      <c r="G4" s="155"/>
      <c r="H4" s="155"/>
      <c r="I4" s="155"/>
      <c r="J4" s="155"/>
      <c r="K4" s="155"/>
      <c r="L4" s="155"/>
      <c r="M4" s="155"/>
      <c r="N4" s="155"/>
      <c r="O4" s="155"/>
      <c r="P4" s="155"/>
      <c r="Q4" s="155"/>
      <c r="R4" s="155"/>
      <c r="S4" s="155"/>
      <c r="T4" s="155"/>
      <c r="U4" s="155"/>
      <c r="V4" s="155"/>
      <c r="W4" s="155"/>
      <c r="X4" s="155"/>
      <c r="Y4" s="155"/>
      <c r="Z4" s="155"/>
      <c r="AA4" s="155"/>
      <c r="AB4" s="155"/>
      <c r="AC4" s="155"/>
      <c r="AD4" s="155"/>
      <c r="AE4" s="156"/>
      <c r="AG4" s="18"/>
    </row>
    <row r="5" spans="1:43" ht="5.25" customHeight="1">
      <c r="A5" s="157"/>
      <c r="B5" s="158"/>
      <c r="C5" s="158"/>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9"/>
    </row>
    <row r="6" spans="1:43" ht="18" customHeight="1">
      <c r="A6" s="151" t="str">
        <f>'PANEL DE CONTROL DISTRITAL'!A6</f>
        <v>Número</v>
      </c>
      <c r="B6" s="152" t="str">
        <f>'PANEL DE CONTROL DISTRITAL'!B6</f>
        <v xml:space="preserve">PROCESOS SUSTANTIVOS E INDICADORES </v>
      </c>
      <c r="C6" s="152"/>
      <c r="D6" s="152"/>
      <c r="E6" s="152"/>
      <c r="F6" s="152"/>
      <c r="G6" s="152"/>
      <c r="H6" s="152"/>
      <c r="I6" s="160" t="s">
        <v>92</v>
      </c>
      <c r="J6" s="161"/>
      <c r="K6" s="161"/>
      <c r="L6" s="161"/>
      <c r="M6" s="161"/>
      <c r="N6" s="161"/>
      <c r="O6" s="161"/>
      <c r="P6" s="161"/>
      <c r="Q6" s="161"/>
      <c r="R6" s="161"/>
      <c r="S6" s="161"/>
      <c r="T6" s="161"/>
      <c r="U6" s="161"/>
      <c r="V6" s="161"/>
      <c r="W6" s="161"/>
      <c r="X6" s="161"/>
      <c r="Y6" s="85"/>
      <c r="Z6" s="85"/>
      <c r="AA6" s="85"/>
      <c r="AB6" s="85"/>
      <c r="AC6" s="85"/>
      <c r="AD6" s="85"/>
      <c r="AE6" s="153" t="s">
        <v>93</v>
      </c>
    </row>
    <row r="7" spans="1:43" ht="17.25" customHeight="1">
      <c r="A7" s="151"/>
      <c r="B7" s="152" t="str">
        <f>'PANEL DE CONTROL DISTRITAL'!B7</f>
        <v>DESCRIPCIÓN</v>
      </c>
      <c r="C7" s="152"/>
      <c r="D7" s="152"/>
      <c r="E7" s="152" t="str">
        <f>'PANEL DE CONTROL DISTRITAL'!E7</f>
        <v>MEDICIÓN</v>
      </c>
      <c r="F7" s="152"/>
      <c r="G7" s="152"/>
      <c r="H7" s="152"/>
      <c r="I7" s="162" t="str">
        <f>'PANEL DE CONTROL DISTRITAL'!A5</f>
        <v>CAMPAÑA ANUAL INTENSA 2023</v>
      </c>
      <c r="J7" s="163"/>
      <c r="K7" s="163"/>
      <c r="L7" s="163"/>
      <c r="M7" s="163"/>
      <c r="N7" s="163"/>
      <c r="O7" s="163"/>
      <c r="P7" s="163"/>
      <c r="Q7" s="163"/>
      <c r="R7" s="163"/>
      <c r="S7" s="163"/>
      <c r="T7" s="163"/>
      <c r="U7" s="163"/>
      <c r="V7" s="163"/>
      <c r="W7" s="163"/>
      <c r="X7" s="163"/>
      <c r="Y7" s="86"/>
      <c r="Z7" s="86"/>
      <c r="AA7" s="86"/>
      <c r="AB7" s="86"/>
      <c r="AC7" s="86"/>
      <c r="AD7" s="86"/>
      <c r="AE7" s="153"/>
    </row>
    <row r="8" spans="1:43" ht="5.25" customHeight="1">
      <c r="A8" s="151"/>
      <c r="B8" s="164"/>
      <c r="C8" s="165"/>
      <c r="D8" s="165"/>
      <c r="E8" s="165"/>
      <c r="F8" s="165"/>
      <c r="G8" s="165"/>
      <c r="H8" s="165"/>
      <c r="I8" s="165"/>
      <c r="J8" s="165"/>
      <c r="K8" s="165"/>
      <c r="L8" s="165"/>
      <c r="M8" s="165"/>
      <c r="N8" s="165"/>
      <c r="O8" s="165"/>
      <c r="P8" s="165"/>
      <c r="Q8" s="165"/>
      <c r="R8" s="165"/>
      <c r="S8" s="165"/>
      <c r="T8" s="165"/>
      <c r="U8" s="165"/>
      <c r="V8" s="165"/>
      <c r="W8" s="165"/>
      <c r="X8" s="165"/>
      <c r="Y8" s="87"/>
      <c r="Z8" s="87"/>
      <c r="AA8" s="87"/>
      <c r="AB8" s="87"/>
      <c r="AC8" s="87"/>
      <c r="AD8" s="87"/>
      <c r="AE8" s="153"/>
    </row>
    <row r="9" spans="1:43" s="2" customFormat="1" ht="29.25" customHeight="1" thickTop="1" thickBot="1">
      <c r="A9" s="151"/>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42" t="str">
        <f>'PANEL DE CONTROL DISTRITAL'!H8</f>
        <v>Nominativo</v>
      </c>
      <c r="I9" s="31" t="str">
        <f>'152551'!I9</f>
        <v>2023-37</v>
      </c>
      <c r="J9" s="31" t="str">
        <f>'152551'!J9</f>
        <v>2023-38</v>
      </c>
      <c r="K9" s="31" t="str">
        <f>'152551'!K9</f>
        <v>2023-39</v>
      </c>
      <c r="L9" s="31" t="str">
        <f>'152551'!L9</f>
        <v>2023-40</v>
      </c>
      <c r="M9" s="31" t="str">
        <f>'152551'!M9</f>
        <v>2023-41</v>
      </c>
      <c r="N9" s="31" t="str">
        <f>'152551'!N9</f>
        <v>2023-42</v>
      </c>
      <c r="O9" s="31" t="str">
        <f>'152551'!O9</f>
        <v>2023-43</v>
      </c>
      <c r="P9" s="31" t="str">
        <f>'152551'!P9</f>
        <v>2023-44</v>
      </c>
      <c r="Q9" s="31" t="str">
        <f>'152551'!Q9</f>
        <v>2023-45</v>
      </c>
      <c r="R9" s="31" t="str">
        <f>'152551'!R9</f>
        <v>2023-46</v>
      </c>
      <c r="S9" s="31" t="str">
        <f>'152551'!S9</f>
        <v>2023-47</v>
      </c>
      <c r="T9" s="31" t="str">
        <f>'152551'!T9</f>
        <v>2023-48</v>
      </c>
      <c r="U9" s="31" t="str">
        <f>'152551'!U9</f>
        <v>2023-49</v>
      </c>
      <c r="V9" s="31" t="str">
        <f>'152551'!V9</f>
        <v>2023-50</v>
      </c>
      <c r="W9" s="31" t="str">
        <f>'152551'!W9</f>
        <v>2023-51</v>
      </c>
      <c r="X9" s="31" t="str">
        <f>'152551'!X9</f>
        <v>2023-52</v>
      </c>
      <c r="Y9" s="31" t="s">
        <v>110</v>
      </c>
      <c r="Z9" s="31" t="s">
        <v>111</v>
      </c>
      <c r="AA9" s="31" t="s">
        <v>112</v>
      </c>
      <c r="AB9" s="31" t="s">
        <v>113</v>
      </c>
      <c r="AC9" s="31" t="s">
        <v>114</v>
      </c>
      <c r="AD9" s="31" t="s">
        <v>115</v>
      </c>
      <c r="AE9" s="153"/>
    </row>
    <row r="10" spans="1:43" s="2" customFormat="1" ht="50.1" customHeight="1" thickTop="1" thickBot="1">
      <c r="A10" s="167">
        <f>'PANEL DE CONTROL DISTRITAL'!A9</f>
        <v>1</v>
      </c>
      <c r="B10" s="169" t="str">
        <f>'PANEL DE CONTROL DISTRITAL'!B9</f>
        <v>ENTREVISTA</v>
      </c>
      <c r="C10" s="166" t="str">
        <f>'PANEL DE CONTROL DISTRITAL'!C9</f>
        <v xml:space="preserve"> Auxiliar de Atención Ciudadana</v>
      </c>
      <c r="D10" s="170" t="str">
        <f>'PANEL DE CONTROL DISTRITAL'!D9</f>
        <v>Efectividad de la entrevista =</v>
      </c>
      <c r="E10" s="166" t="str">
        <f>'PANEL DE CONTROL DISTRITAL'!E9</f>
        <v>(Número de trámites aplicados / (Número de fichas requisitadas - Notificaciones de improcedencia de trámite)) x 100</v>
      </c>
      <c r="F10" s="171" t="str">
        <f>'PANEL DE CONTROL DISTRITAL'!F9</f>
        <v>Semanal (remesa)</v>
      </c>
      <c r="G10" s="172">
        <f>'PANEL DE CONTROL DISTRITAL'!G9</f>
        <v>0.9</v>
      </c>
      <c r="H10" s="25" t="str">
        <f>'PANEL DE CONTROL DISTRITAL'!H9</f>
        <v>Número de trámites aplicados</v>
      </c>
      <c r="I10" s="23">
        <v>12</v>
      </c>
      <c r="J10" s="23">
        <v>243</v>
      </c>
      <c r="K10" s="23">
        <v>250</v>
      </c>
      <c r="L10" s="23">
        <v>172</v>
      </c>
      <c r="M10" s="23">
        <v>207</v>
      </c>
      <c r="N10" s="23">
        <v>280</v>
      </c>
      <c r="O10" s="23">
        <v>168</v>
      </c>
      <c r="P10" s="23">
        <v>202</v>
      </c>
      <c r="Q10" s="23">
        <v>263</v>
      </c>
      <c r="R10" s="23">
        <v>147</v>
      </c>
      <c r="S10" s="23">
        <v>226</v>
      </c>
      <c r="T10" s="23">
        <v>272</v>
      </c>
      <c r="U10" s="23">
        <v>221</v>
      </c>
      <c r="V10" s="23">
        <v>356</v>
      </c>
      <c r="W10" s="23">
        <v>427</v>
      </c>
      <c r="X10" s="23">
        <v>369</v>
      </c>
      <c r="Y10" s="23">
        <v>245</v>
      </c>
      <c r="Z10" s="23">
        <v>365</v>
      </c>
      <c r="AA10" s="23">
        <v>422</v>
      </c>
      <c r="AB10" s="64">
        <v>449</v>
      </c>
      <c r="AC10" s="64">
        <v>575</v>
      </c>
      <c r="AD10" s="64">
        <v>191</v>
      </c>
      <c r="AE10" s="168">
        <f>IFERROR(SUM(I10:AD10)/SUM(I11:AD11),0)</f>
        <v>1</v>
      </c>
    </row>
    <row r="11" spans="1:43" s="2" customFormat="1" ht="50.1" customHeight="1" thickTop="1" thickBot="1">
      <c r="A11" s="167"/>
      <c r="B11" s="169"/>
      <c r="C11" s="166"/>
      <c r="D11" s="170"/>
      <c r="E11" s="166"/>
      <c r="F11" s="171"/>
      <c r="G11" s="172"/>
      <c r="H11" s="25" t="str">
        <f>'PANEL DE CONTROL DISTRITAL'!H10</f>
        <v>Número de fichas requisitadas - Notificaciones de improcedencia de trámite</v>
      </c>
      <c r="I11" s="43">
        <v>12</v>
      </c>
      <c r="J11" s="43">
        <v>243</v>
      </c>
      <c r="K11" s="43">
        <v>250</v>
      </c>
      <c r="L11" s="43">
        <v>172</v>
      </c>
      <c r="M11" s="43">
        <v>207</v>
      </c>
      <c r="N11" s="43">
        <v>280</v>
      </c>
      <c r="O11" s="43">
        <v>168</v>
      </c>
      <c r="P11" s="43">
        <v>202</v>
      </c>
      <c r="Q11" s="43">
        <v>263</v>
      </c>
      <c r="R11" s="43">
        <v>147</v>
      </c>
      <c r="S11" s="43">
        <v>226</v>
      </c>
      <c r="T11" s="43">
        <v>272</v>
      </c>
      <c r="U11" s="43">
        <v>221</v>
      </c>
      <c r="V11" s="43">
        <v>356</v>
      </c>
      <c r="W11" s="43">
        <v>427</v>
      </c>
      <c r="X11" s="43">
        <v>369</v>
      </c>
      <c r="Y11" s="43">
        <v>245</v>
      </c>
      <c r="Z11" s="43">
        <v>365</v>
      </c>
      <c r="AA11" s="43">
        <v>422</v>
      </c>
      <c r="AB11" s="66">
        <v>449</v>
      </c>
      <c r="AC11" s="66">
        <v>575</v>
      </c>
      <c r="AD11" s="68">
        <v>191</v>
      </c>
      <c r="AE11" s="168"/>
    </row>
    <row r="12" spans="1:43" s="45" customFormat="1" ht="8.1" customHeight="1" thickTop="1" thickBot="1">
      <c r="A12" s="167"/>
      <c r="B12" s="167"/>
      <c r="C12" s="167"/>
      <c r="D12" s="167"/>
      <c r="E12" s="167"/>
      <c r="F12" s="167"/>
      <c r="G12" s="167"/>
      <c r="H12" s="167"/>
      <c r="I12" s="167"/>
      <c r="J12" s="167"/>
      <c r="K12" s="167"/>
      <c r="L12" s="167"/>
      <c r="M12" s="167"/>
      <c r="N12" s="167"/>
      <c r="O12" s="167"/>
      <c r="P12" s="167"/>
      <c r="Q12" s="167"/>
      <c r="R12" s="167"/>
      <c r="S12" s="167"/>
      <c r="T12" s="167"/>
      <c r="U12" s="167"/>
      <c r="V12" s="167"/>
      <c r="W12" s="167"/>
      <c r="X12" s="167"/>
      <c r="Y12" s="167"/>
      <c r="Z12" s="167"/>
      <c r="AA12" s="167"/>
      <c r="AB12" s="167"/>
      <c r="AC12" s="167"/>
      <c r="AD12" s="167"/>
      <c r="AE12" s="167"/>
      <c r="AF12" s="44"/>
      <c r="AG12" s="44"/>
      <c r="AH12" s="44"/>
      <c r="AI12" s="44"/>
      <c r="AJ12" s="44"/>
      <c r="AK12" s="44"/>
      <c r="AL12" s="44"/>
      <c r="AM12" s="44"/>
      <c r="AN12" s="44"/>
      <c r="AO12" s="44"/>
      <c r="AP12" s="44"/>
      <c r="AQ12" s="44"/>
    </row>
    <row r="13" spans="1:43" s="3" customFormat="1" ht="50.1" customHeight="1" thickTop="1" thickBot="1">
      <c r="A13" s="167">
        <f>'PANEL DE CONTROL DISTRITAL'!A12</f>
        <v>2</v>
      </c>
      <c r="B13" s="169" t="str">
        <f>'PANEL DE CONTROL DISTRITAL'!B12</f>
        <v>TRÁMITE</v>
      </c>
      <c r="C13" s="166" t="str">
        <f>'PANEL DE CONTROL DISTRITAL'!C12</f>
        <v>Operador de Equipo Tecnológico</v>
      </c>
      <c r="D13" s="170" t="str">
        <f>'PANEL DE CONTROL DISTRITAL'!D12</f>
        <v>Trámites exitosos efectivos=</v>
      </c>
      <c r="E13" s="166" t="str">
        <f>'PANEL DE CONTROL DISTRITAL'!E12</f>
        <v>(Número de trámites exitosos / Número de trámites aplicados) x 100</v>
      </c>
      <c r="F13" s="171" t="str">
        <f>'PANEL DE CONTROL DISTRITAL'!F12</f>
        <v>Semanal (remesa)</v>
      </c>
      <c r="G13" s="172">
        <f>'PANEL DE CONTROL DISTRITAL'!G12</f>
        <v>0.9</v>
      </c>
      <c r="H13" s="25" t="str">
        <f>'PANEL DE CONTROL DISTRITAL'!H12</f>
        <v>Número de trámites exitosos</v>
      </c>
      <c r="I13" s="23">
        <v>12</v>
      </c>
      <c r="J13" s="23">
        <v>243</v>
      </c>
      <c r="K13" s="23">
        <v>250</v>
      </c>
      <c r="L13" s="23">
        <v>172</v>
      </c>
      <c r="M13" s="23">
        <v>207</v>
      </c>
      <c r="N13" s="23">
        <v>280</v>
      </c>
      <c r="O13" s="23">
        <v>168</v>
      </c>
      <c r="P13" s="23">
        <v>201</v>
      </c>
      <c r="Q13" s="23">
        <v>263</v>
      </c>
      <c r="R13" s="23">
        <v>147</v>
      </c>
      <c r="S13" s="23">
        <v>224</v>
      </c>
      <c r="T13" s="23">
        <v>271</v>
      </c>
      <c r="U13" s="23">
        <v>220</v>
      </c>
      <c r="V13" s="23">
        <v>355</v>
      </c>
      <c r="W13" s="23">
        <v>427</v>
      </c>
      <c r="X13" s="23">
        <v>368</v>
      </c>
      <c r="Y13" s="23">
        <v>244</v>
      </c>
      <c r="Z13" s="23">
        <v>365</v>
      </c>
      <c r="AA13" s="23">
        <v>421</v>
      </c>
      <c r="AB13" s="23">
        <v>447</v>
      </c>
      <c r="AC13" s="64">
        <v>574</v>
      </c>
      <c r="AD13" s="64">
        <v>191</v>
      </c>
      <c r="AE13" s="168">
        <f>IFERROR(SUM(I13:AD13)/SUM(I14:AD14),0)</f>
        <v>0.99802045529528205</v>
      </c>
    </row>
    <row r="14" spans="1:43" s="3" customFormat="1" ht="50.1" customHeight="1" thickTop="1" thickBot="1">
      <c r="A14" s="167"/>
      <c r="B14" s="169"/>
      <c r="C14" s="166"/>
      <c r="D14" s="170"/>
      <c r="E14" s="166"/>
      <c r="F14" s="171"/>
      <c r="G14" s="172"/>
      <c r="H14" s="25" t="str">
        <f>'PANEL DE CONTROL DISTRITAL'!H13</f>
        <v>Número de trámites aplicados</v>
      </c>
      <c r="I14" s="43">
        <v>12</v>
      </c>
      <c r="J14" s="43">
        <v>243</v>
      </c>
      <c r="K14" s="43">
        <v>250</v>
      </c>
      <c r="L14" s="43">
        <v>172</v>
      </c>
      <c r="M14" s="43">
        <v>207</v>
      </c>
      <c r="N14" s="43">
        <v>280</v>
      </c>
      <c r="O14" s="43">
        <v>168</v>
      </c>
      <c r="P14" s="43">
        <v>202</v>
      </c>
      <c r="Q14" s="43">
        <v>263</v>
      </c>
      <c r="R14" s="43">
        <v>147</v>
      </c>
      <c r="S14" s="43">
        <v>226</v>
      </c>
      <c r="T14" s="43">
        <v>272</v>
      </c>
      <c r="U14" s="43">
        <v>221</v>
      </c>
      <c r="V14" s="43">
        <v>356</v>
      </c>
      <c r="W14" s="43">
        <v>427</v>
      </c>
      <c r="X14" s="43">
        <v>369</v>
      </c>
      <c r="Y14" s="43">
        <v>245</v>
      </c>
      <c r="Z14" s="43">
        <v>365</v>
      </c>
      <c r="AA14" s="43">
        <v>422</v>
      </c>
      <c r="AB14" s="43">
        <v>449</v>
      </c>
      <c r="AC14" s="66">
        <v>575</v>
      </c>
      <c r="AD14" s="68">
        <v>191</v>
      </c>
      <c r="AE14" s="168"/>
    </row>
    <row r="15" spans="1:43" s="45" customFormat="1" ht="8.1" customHeight="1" thickTop="1" thickBot="1">
      <c r="A15" s="167"/>
      <c r="B15" s="167"/>
      <c r="C15" s="167"/>
      <c r="D15" s="167"/>
      <c r="E15" s="167"/>
      <c r="F15" s="167"/>
      <c r="G15" s="167"/>
      <c r="H15" s="167"/>
      <c r="I15" s="167"/>
      <c r="J15" s="167"/>
      <c r="K15" s="167"/>
      <c r="L15" s="167"/>
      <c r="M15" s="167"/>
      <c r="N15" s="167"/>
      <c r="O15" s="167"/>
      <c r="P15" s="167"/>
      <c r="Q15" s="167"/>
      <c r="R15" s="167"/>
      <c r="S15" s="167"/>
      <c r="T15" s="167"/>
      <c r="U15" s="167"/>
      <c r="V15" s="167"/>
      <c r="W15" s="167"/>
      <c r="X15" s="167"/>
      <c r="Y15" s="167"/>
      <c r="Z15" s="167"/>
      <c r="AA15" s="167"/>
      <c r="AB15" s="167"/>
      <c r="AC15" s="167"/>
      <c r="AD15" s="167"/>
      <c r="AE15" s="167"/>
      <c r="AF15" s="44"/>
      <c r="AG15" s="44"/>
      <c r="AH15" s="44"/>
      <c r="AI15" s="44"/>
      <c r="AJ15" s="44"/>
      <c r="AK15" s="44"/>
      <c r="AL15" s="44"/>
      <c r="AM15" s="44"/>
      <c r="AN15" s="44"/>
      <c r="AO15" s="44"/>
      <c r="AP15" s="44"/>
      <c r="AQ15" s="44"/>
    </row>
    <row r="16" spans="1:43" s="3" customFormat="1" ht="50.1" customHeight="1" thickTop="1" thickBot="1">
      <c r="A16" s="167">
        <f>'PANEL DE CONTROL DISTRITAL'!A15</f>
        <v>3</v>
      </c>
      <c r="B16" s="169" t="str">
        <f>'PANEL DE CONTROL DISTRITAL'!B15</f>
        <v>TRANSFERENCIA</v>
      </c>
      <c r="C16" s="166" t="str">
        <f>'PANEL DE CONTROL DISTRITAL'!C15</f>
        <v>Responsable de Módulo</v>
      </c>
      <c r="D16" s="170" t="str">
        <f>'PANEL DE CONTROL DISTRITAL'!D15</f>
        <v xml:space="preserve">Transacciones exitosas = </v>
      </c>
      <c r="E16" s="166" t="str">
        <f>'PANEL DE CONTROL DISTRITAL'!E15</f>
        <v>(Número de Archivos de Transacción aceptados /Total de Archivos de Transacción procesados) x100</v>
      </c>
      <c r="F16" s="171" t="str">
        <f>'PANEL DE CONTROL DISTRITAL'!F15</f>
        <v>Semanal (remesa)</v>
      </c>
      <c r="G16" s="172">
        <f>'PANEL DE CONTROL DISTRITAL'!G15</f>
        <v>0.9</v>
      </c>
      <c r="H16" s="25" t="str">
        <f>'PANEL DE CONTROL DISTRITAL'!H15</f>
        <v>Número de Archivos de Transacción aceptados</v>
      </c>
      <c r="I16" s="23">
        <v>12</v>
      </c>
      <c r="J16" s="23">
        <v>243</v>
      </c>
      <c r="K16" s="23">
        <v>250</v>
      </c>
      <c r="L16" s="23">
        <v>172</v>
      </c>
      <c r="M16" s="23">
        <v>207</v>
      </c>
      <c r="N16" s="23">
        <v>280</v>
      </c>
      <c r="O16" s="23">
        <v>168</v>
      </c>
      <c r="P16" s="23">
        <v>202</v>
      </c>
      <c r="Q16" s="23">
        <v>263</v>
      </c>
      <c r="R16" s="23">
        <v>147</v>
      </c>
      <c r="S16" s="23">
        <v>226</v>
      </c>
      <c r="T16" s="23">
        <v>272</v>
      </c>
      <c r="U16" s="23">
        <v>221</v>
      </c>
      <c r="V16" s="23">
        <v>356</v>
      </c>
      <c r="W16" s="23">
        <v>427</v>
      </c>
      <c r="X16" s="23">
        <v>369</v>
      </c>
      <c r="Y16" s="23">
        <v>245</v>
      </c>
      <c r="Z16" s="23">
        <v>365</v>
      </c>
      <c r="AA16" s="23">
        <v>422</v>
      </c>
      <c r="AB16" s="23">
        <v>449</v>
      </c>
      <c r="AC16" s="64">
        <v>575</v>
      </c>
      <c r="AD16" s="64">
        <v>191</v>
      </c>
      <c r="AE16" s="168">
        <f>IFERROR(SUM(I16:AD16)/SUM(I17:AD17),0)</f>
        <v>1</v>
      </c>
    </row>
    <row r="17" spans="1:43" s="3" customFormat="1" ht="50.1" customHeight="1" thickTop="1" thickBot="1">
      <c r="A17" s="167"/>
      <c r="B17" s="169"/>
      <c r="C17" s="166"/>
      <c r="D17" s="170"/>
      <c r="E17" s="166"/>
      <c r="F17" s="171"/>
      <c r="G17" s="172"/>
      <c r="H17" s="25" t="str">
        <f>'PANEL DE CONTROL DISTRITAL'!H16</f>
        <v>Total de Archivos de Transacción procesados</v>
      </c>
      <c r="I17" s="43">
        <v>12</v>
      </c>
      <c r="J17" s="43">
        <v>243</v>
      </c>
      <c r="K17" s="43">
        <v>250</v>
      </c>
      <c r="L17" s="43">
        <v>172</v>
      </c>
      <c r="M17" s="43">
        <v>207</v>
      </c>
      <c r="N17" s="43">
        <v>280</v>
      </c>
      <c r="O17" s="43">
        <v>168</v>
      </c>
      <c r="P17" s="43">
        <v>202</v>
      </c>
      <c r="Q17" s="43">
        <v>263</v>
      </c>
      <c r="R17" s="43">
        <v>147</v>
      </c>
      <c r="S17" s="43">
        <v>226</v>
      </c>
      <c r="T17" s="43">
        <v>272</v>
      </c>
      <c r="U17" s="43">
        <v>221</v>
      </c>
      <c r="V17" s="43">
        <v>356</v>
      </c>
      <c r="W17" s="43">
        <v>427</v>
      </c>
      <c r="X17" s="43">
        <v>369</v>
      </c>
      <c r="Y17" s="43">
        <v>245</v>
      </c>
      <c r="Z17" s="43">
        <v>365</v>
      </c>
      <c r="AA17" s="43">
        <v>422</v>
      </c>
      <c r="AB17" s="43">
        <v>449</v>
      </c>
      <c r="AC17" s="66">
        <v>575</v>
      </c>
      <c r="AD17" s="68">
        <v>191</v>
      </c>
      <c r="AE17" s="168"/>
    </row>
    <row r="18" spans="1:43" s="45" customFormat="1" ht="8.1" customHeight="1" thickTop="1" thickBot="1">
      <c r="A18" s="167"/>
      <c r="B18" s="167"/>
      <c r="C18" s="167"/>
      <c r="D18" s="167"/>
      <c r="E18" s="167"/>
      <c r="F18" s="167"/>
      <c r="G18" s="167"/>
      <c r="H18" s="167"/>
      <c r="I18" s="167"/>
      <c r="J18" s="167"/>
      <c r="K18" s="167"/>
      <c r="L18" s="167"/>
      <c r="M18" s="167"/>
      <c r="N18" s="167"/>
      <c r="O18" s="167"/>
      <c r="P18" s="167"/>
      <c r="Q18" s="167"/>
      <c r="R18" s="167"/>
      <c r="S18" s="167"/>
      <c r="T18" s="167"/>
      <c r="U18" s="167"/>
      <c r="V18" s="167"/>
      <c r="W18" s="167"/>
      <c r="X18" s="167"/>
      <c r="Y18" s="167"/>
      <c r="Z18" s="167"/>
      <c r="AA18" s="167"/>
      <c r="AB18" s="167"/>
      <c r="AC18" s="167"/>
      <c r="AD18" s="167"/>
      <c r="AE18" s="167"/>
      <c r="AF18" s="44"/>
      <c r="AG18" s="44"/>
      <c r="AH18" s="44"/>
      <c r="AI18" s="44"/>
      <c r="AJ18" s="44"/>
      <c r="AK18" s="44"/>
      <c r="AL18" s="44"/>
      <c r="AM18" s="44"/>
      <c r="AN18" s="44"/>
      <c r="AO18" s="44"/>
      <c r="AP18" s="44"/>
      <c r="AQ18" s="44"/>
    </row>
    <row r="19" spans="1:43" s="3" customFormat="1" ht="50.1" customHeight="1" thickTop="1" thickBot="1">
      <c r="A19" s="167">
        <f>'PANEL DE CONTROL DISTRITAL'!A18</f>
        <v>4</v>
      </c>
      <c r="B19" s="169" t="str">
        <f>'PANEL DE CONTROL DISTRITAL'!B18</f>
        <v>CONCILIACIÓN</v>
      </c>
      <c r="C19" s="166" t="str">
        <f>'PANEL DE CONTROL DISTRITAL'!C18</f>
        <v>Responsable de Módulo</v>
      </c>
      <c r="D19" s="170" t="str">
        <f>'PANEL DE CONTROL DISTRITAL'!D18</f>
        <v xml:space="preserve">Credenciales disponibles para entrega = </v>
      </c>
      <c r="E19" s="166" t="str">
        <f>'PANEL DE CONTROL DISTRITAL'!E18</f>
        <v>((Credenciales recibidas - Credenciales inconsistentes) / Credenciales recibidas) x 100</v>
      </c>
      <c r="F19" s="171" t="str">
        <f>'PANEL DE CONTROL DISTRITAL'!F18</f>
        <v>Semanal (remesa)</v>
      </c>
      <c r="G19" s="172">
        <f>'PANEL DE CONTROL DISTRITAL'!G18</f>
        <v>0.9</v>
      </c>
      <c r="H19" s="25" t="str">
        <f>'PANEL DE CONTROL DISTRITAL'!H18</f>
        <v xml:space="preserve">Credenciales Recibidas - Credenciales inconsistentes </v>
      </c>
      <c r="I19" s="23">
        <v>0</v>
      </c>
      <c r="J19" s="23">
        <v>223</v>
      </c>
      <c r="K19" s="23">
        <v>295</v>
      </c>
      <c r="L19" s="23">
        <v>214</v>
      </c>
      <c r="M19" s="23">
        <v>187</v>
      </c>
      <c r="N19" s="23">
        <v>237</v>
      </c>
      <c r="O19" s="23">
        <v>238</v>
      </c>
      <c r="P19" s="23">
        <v>170</v>
      </c>
      <c r="Q19" s="23">
        <v>235</v>
      </c>
      <c r="R19" s="23">
        <v>205</v>
      </c>
      <c r="S19" s="23">
        <v>182</v>
      </c>
      <c r="T19" s="23">
        <v>236</v>
      </c>
      <c r="U19" s="23">
        <v>206</v>
      </c>
      <c r="V19" s="23">
        <v>186</v>
      </c>
      <c r="W19" s="23">
        <v>436</v>
      </c>
      <c r="X19" s="23">
        <v>344</v>
      </c>
      <c r="Y19" s="23">
        <v>390</v>
      </c>
      <c r="Z19" s="23">
        <v>131</v>
      </c>
      <c r="AA19" s="23">
        <v>375</v>
      </c>
      <c r="AB19" s="23">
        <v>640</v>
      </c>
      <c r="AC19" s="64">
        <v>337</v>
      </c>
      <c r="AD19" s="64">
        <v>0</v>
      </c>
      <c r="AE19" s="168">
        <f>IFERROR(SUM(I19:AD19)/SUM(I20:AD20),0)</f>
        <v>1</v>
      </c>
    </row>
    <row r="20" spans="1:43" s="3" customFormat="1" ht="50.1" customHeight="1" thickTop="1" thickBot="1">
      <c r="A20" s="167"/>
      <c r="B20" s="169"/>
      <c r="C20" s="166"/>
      <c r="D20" s="170"/>
      <c r="E20" s="166"/>
      <c r="F20" s="171"/>
      <c r="G20" s="172"/>
      <c r="H20" s="25" t="str">
        <f>'PANEL DE CONTROL DISTRITAL'!H19</f>
        <v>Credenciales recibidas</v>
      </c>
      <c r="I20" s="43">
        <v>0</v>
      </c>
      <c r="J20" s="43">
        <v>223</v>
      </c>
      <c r="K20" s="43">
        <v>295</v>
      </c>
      <c r="L20" s="43">
        <v>214</v>
      </c>
      <c r="M20" s="43">
        <v>187</v>
      </c>
      <c r="N20" s="43">
        <v>237</v>
      </c>
      <c r="O20" s="43">
        <v>238</v>
      </c>
      <c r="P20" s="43">
        <v>170</v>
      </c>
      <c r="Q20" s="43">
        <v>235</v>
      </c>
      <c r="R20" s="43">
        <v>205</v>
      </c>
      <c r="S20" s="43">
        <v>182</v>
      </c>
      <c r="T20" s="43">
        <v>236</v>
      </c>
      <c r="U20" s="43">
        <v>206</v>
      </c>
      <c r="V20" s="43">
        <v>186</v>
      </c>
      <c r="W20" s="43">
        <v>436</v>
      </c>
      <c r="X20" s="43">
        <v>344</v>
      </c>
      <c r="Y20" s="43">
        <v>390</v>
      </c>
      <c r="Z20" s="43">
        <v>131</v>
      </c>
      <c r="AA20" s="43">
        <v>375</v>
      </c>
      <c r="AB20" s="43">
        <v>640</v>
      </c>
      <c r="AC20" s="66">
        <v>337</v>
      </c>
      <c r="AD20" s="68">
        <v>0</v>
      </c>
      <c r="AE20" s="168"/>
    </row>
    <row r="21" spans="1:43" s="45" customFormat="1" ht="8.1" customHeight="1" thickTop="1" thickBot="1">
      <c r="A21" s="46"/>
      <c r="B21" s="47"/>
      <c r="C21" s="48"/>
      <c r="D21" s="49"/>
      <c r="E21" s="48"/>
      <c r="F21" s="50"/>
      <c r="G21" s="51"/>
      <c r="H21" s="52"/>
      <c r="I21" s="53"/>
      <c r="J21" s="53"/>
      <c r="K21" s="53"/>
      <c r="L21" s="53"/>
      <c r="M21" s="53"/>
      <c r="N21" s="53"/>
      <c r="O21" s="53"/>
      <c r="P21" s="53"/>
      <c r="Q21" s="53"/>
      <c r="R21" s="53"/>
      <c r="S21" s="53"/>
      <c r="T21" s="53"/>
      <c r="U21" s="53"/>
      <c r="V21" s="53"/>
      <c r="W21" s="53"/>
      <c r="X21" s="53"/>
      <c r="Y21" s="53"/>
      <c r="Z21" s="53"/>
      <c r="AA21" s="53"/>
      <c r="AB21" s="53"/>
      <c r="AC21" s="53"/>
      <c r="AD21" s="53"/>
      <c r="AE21" s="54"/>
      <c r="AF21" s="44"/>
      <c r="AG21" s="44"/>
      <c r="AH21" s="44"/>
      <c r="AI21" s="44"/>
      <c r="AJ21" s="44"/>
      <c r="AK21" s="44"/>
      <c r="AL21" s="44"/>
      <c r="AM21" s="44"/>
      <c r="AN21" s="44"/>
      <c r="AO21" s="44"/>
      <c r="AP21" s="44"/>
      <c r="AQ21" s="44"/>
    </row>
    <row r="22" spans="1:43" s="3" customFormat="1" ht="50.1" customHeight="1" thickTop="1" thickBot="1">
      <c r="A22" s="167">
        <f>'PANEL DE CONTROL DISTRITAL'!A21</f>
        <v>5</v>
      </c>
      <c r="B22" s="169" t="str">
        <f>'PANEL DE CONTROL DISTRITAL'!B21</f>
        <v>CONCILIACIÓN</v>
      </c>
      <c r="C22" s="166" t="str">
        <f>'PANEL DE CONTROL DISTRITAL'!C21</f>
        <v>Responsable de Módulo</v>
      </c>
      <c r="D22" s="170" t="str">
        <f>'PANEL DE CONTROL DISTRITAL'!D21</f>
        <v xml:space="preserve">Credenciales disponibles para entrega = </v>
      </c>
      <c r="E22" s="166" t="str">
        <f>'PANEL DE CONTROL DISTRITAL'!E21</f>
        <v>(Credenciales en resguardo / Credenciales totales en SIIRFE disponibles para entrega) x 100</v>
      </c>
      <c r="F22" s="171" t="str">
        <f>'PANEL DE CONTROL DISTRITAL'!F21</f>
        <v>Semanal (remesa)</v>
      </c>
      <c r="G22" s="172">
        <f>'PANEL DE CONTROL DISTRITAL'!G21</f>
        <v>1</v>
      </c>
      <c r="H22" s="25" t="str">
        <f>'PANEL DE CONTROL DISTRITAL'!H21</f>
        <v>Credenciales en resguardo</v>
      </c>
      <c r="I22" s="23">
        <v>726</v>
      </c>
      <c r="J22" s="23">
        <v>749</v>
      </c>
      <c r="K22" s="23">
        <v>759</v>
      </c>
      <c r="L22" s="23">
        <v>746</v>
      </c>
      <c r="M22" s="23">
        <v>672</v>
      </c>
      <c r="N22" s="23">
        <v>661</v>
      </c>
      <c r="O22" s="23">
        <v>715</v>
      </c>
      <c r="P22" s="23">
        <v>675</v>
      </c>
      <c r="Q22" s="23">
        <v>645</v>
      </c>
      <c r="R22" s="23">
        <v>679</v>
      </c>
      <c r="S22" s="23">
        <v>644</v>
      </c>
      <c r="T22" s="23">
        <v>609</v>
      </c>
      <c r="U22" s="23">
        <v>676</v>
      </c>
      <c r="V22" s="23">
        <v>631</v>
      </c>
      <c r="W22" s="23">
        <v>803</v>
      </c>
      <c r="X22" s="23">
        <v>901</v>
      </c>
      <c r="Y22" s="23">
        <v>941</v>
      </c>
      <c r="Z22" s="23">
        <v>688</v>
      </c>
      <c r="AA22" s="23">
        <v>651</v>
      </c>
      <c r="AB22" s="73">
        <v>1.0289999999999999</v>
      </c>
      <c r="AC22" s="64">
        <v>985</v>
      </c>
      <c r="AD22" s="64">
        <v>904</v>
      </c>
      <c r="AE22" s="168">
        <f>IFERROR(SUM(I22:AD22)/SUM(I23:AD23),0)</f>
        <v>1</v>
      </c>
    </row>
    <row r="23" spans="1:43" s="3" customFormat="1" ht="50.1" customHeight="1" thickTop="1" thickBot="1">
      <c r="A23" s="167"/>
      <c r="B23" s="169"/>
      <c r="C23" s="166"/>
      <c r="D23" s="170"/>
      <c r="E23" s="166"/>
      <c r="F23" s="171"/>
      <c r="G23" s="172"/>
      <c r="H23" s="25" t="str">
        <f>'PANEL DE CONTROL DISTRITAL'!H22</f>
        <v>Credenciales totales en SIIRFE disponibles para entrega</v>
      </c>
      <c r="I23" s="43">
        <v>726</v>
      </c>
      <c r="J23" s="43">
        <v>749</v>
      </c>
      <c r="K23" s="43">
        <v>759</v>
      </c>
      <c r="L23" s="43">
        <v>746</v>
      </c>
      <c r="M23" s="43">
        <v>672</v>
      </c>
      <c r="N23" s="43">
        <v>661</v>
      </c>
      <c r="O23" s="43">
        <v>715</v>
      </c>
      <c r="P23" s="43">
        <v>675</v>
      </c>
      <c r="Q23" s="43">
        <v>645</v>
      </c>
      <c r="R23" s="43">
        <v>679</v>
      </c>
      <c r="S23" s="43">
        <v>644</v>
      </c>
      <c r="T23" s="43">
        <v>609</v>
      </c>
      <c r="U23" s="43">
        <v>676</v>
      </c>
      <c r="V23" s="43">
        <v>631</v>
      </c>
      <c r="W23" s="43">
        <v>803</v>
      </c>
      <c r="X23" s="43">
        <v>901</v>
      </c>
      <c r="Y23" s="43">
        <v>941</v>
      </c>
      <c r="Z23" s="43">
        <v>688</v>
      </c>
      <c r="AA23" s="43">
        <v>651</v>
      </c>
      <c r="AB23" s="74">
        <v>1.0289999999999999</v>
      </c>
      <c r="AC23" s="66">
        <v>985</v>
      </c>
      <c r="AD23" s="68">
        <v>904</v>
      </c>
      <c r="AE23" s="168"/>
    </row>
    <row r="24" spans="1:43" s="4" customFormat="1" ht="8.25" customHeight="1" thickTop="1" thickBot="1">
      <c r="A24" s="167"/>
      <c r="B24" s="167"/>
      <c r="C24" s="167"/>
      <c r="D24" s="167"/>
      <c r="E24" s="167"/>
      <c r="F24" s="167"/>
      <c r="G24" s="167"/>
      <c r="H24" s="167"/>
      <c r="I24" s="167"/>
      <c r="J24" s="167"/>
      <c r="K24" s="167"/>
      <c r="L24" s="167"/>
      <c r="M24" s="167"/>
      <c r="N24" s="167"/>
      <c r="O24" s="167"/>
      <c r="P24" s="167"/>
      <c r="Q24" s="167"/>
      <c r="R24" s="167"/>
      <c r="S24" s="167"/>
      <c r="T24" s="167"/>
      <c r="U24" s="167"/>
      <c r="V24" s="167"/>
      <c r="W24" s="167"/>
      <c r="X24" s="167"/>
      <c r="Y24" s="167"/>
      <c r="Z24" s="167"/>
      <c r="AA24" s="167"/>
      <c r="AB24" s="167"/>
      <c r="AC24" s="167"/>
      <c r="AD24" s="167"/>
      <c r="AE24" s="167"/>
    </row>
    <row r="25" spans="1:43" ht="50.1" customHeight="1" thickTop="1" thickBot="1">
      <c r="A25" s="167">
        <f>'PANEL DE CONTROL DISTRITAL'!A24</f>
        <v>6</v>
      </c>
      <c r="B25" s="169" t="str">
        <f>'PANEL DE CONTROL DISTRITAL'!B24</f>
        <v>ENTREGA</v>
      </c>
      <c r="C25" s="166" t="str">
        <f>'PANEL DE CONTROL DISTRITAL'!C24</f>
        <v>Operador de Equipo Tecnológico</v>
      </c>
      <c r="D25" s="170" t="str">
        <f>'PANEL DE CONTROL DISTRITAL'!D24</f>
        <v xml:space="preserve">Efectividad de entrega de CPV en MAC = </v>
      </c>
      <c r="E25" s="166" t="str">
        <f>'PANEL DE CONTROL DISTRITAL'!E24</f>
        <v>(Total de credenciales entregadas / Total de credenciales solicitadas) x 100</v>
      </c>
      <c r="F25" s="171" t="str">
        <f>'PANEL DE CONTROL DISTRITAL'!F24</f>
        <v>Semanal (remesa)</v>
      </c>
      <c r="G25" s="172">
        <f>'PANEL DE CONTROL DISTRITAL'!G24</f>
        <v>0.9</v>
      </c>
      <c r="H25" s="25" t="str">
        <f>'PANEL DE CONTROL DISTRITAL'!H24</f>
        <v xml:space="preserve">Total de credenciales entregadas </v>
      </c>
      <c r="I25" s="23">
        <v>10</v>
      </c>
      <c r="J25" s="23">
        <v>200</v>
      </c>
      <c r="K25" s="23">
        <v>278</v>
      </c>
      <c r="L25" s="23">
        <v>227</v>
      </c>
      <c r="M25" s="23">
        <v>261</v>
      </c>
      <c r="N25" s="23">
        <v>247</v>
      </c>
      <c r="O25" s="23">
        <v>184</v>
      </c>
      <c r="P25" s="23">
        <v>210</v>
      </c>
      <c r="Q25" s="23">
        <v>265</v>
      </c>
      <c r="R25" s="23">
        <v>171</v>
      </c>
      <c r="S25" s="23">
        <v>215</v>
      </c>
      <c r="T25" s="23">
        <v>271</v>
      </c>
      <c r="U25" s="23">
        <v>139</v>
      </c>
      <c r="V25" s="23">
        <v>231</v>
      </c>
      <c r="W25" s="23">
        <v>264</v>
      </c>
      <c r="X25" s="23">
        <v>243</v>
      </c>
      <c r="Y25" s="23">
        <v>350</v>
      </c>
      <c r="Z25" s="23">
        <v>384</v>
      </c>
      <c r="AA25" s="23">
        <v>412</v>
      </c>
      <c r="AB25" s="73">
        <v>262</v>
      </c>
      <c r="AC25" s="64">
        <v>379</v>
      </c>
      <c r="AD25" s="64">
        <v>81</v>
      </c>
      <c r="AE25" s="168">
        <f>IFERROR(SUM(I25:AD25)/SUM(I26:AD26),0)</f>
        <v>1</v>
      </c>
    </row>
    <row r="26" spans="1:43" ht="50.1" customHeight="1" thickTop="1" thickBot="1">
      <c r="A26" s="167"/>
      <c r="B26" s="169"/>
      <c r="C26" s="166"/>
      <c r="D26" s="170"/>
      <c r="E26" s="166"/>
      <c r="F26" s="171"/>
      <c r="G26" s="172"/>
      <c r="H26" s="25" t="str">
        <f>'PANEL DE CONTROL DISTRITAL'!H25</f>
        <v xml:space="preserve"> Total de credenciales solicitadas</v>
      </c>
      <c r="I26" s="43">
        <v>10</v>
      </c>
      <c r="J26" s="43">
        <v>200</v>
      </c>
      <c r="K26" s="43">
        <v>278</v>
      </c>
      <c r="L26" s="43">
        <v>227</v>
      </c>
      <c r="M26" s="43">
        <v>261</v>
      </c>
      <c r="N26" s="43">
        <v>247</v>
      </c>
      <c r="O26" s="43">
        <v>184</v>
      </c>
      <c r="P26" s="43">
        <v>210</v>
      </c>
      <c r="Q26" s="43">
        <v>265</v>
      </c>
      <c r="R26" s="43">
        <v>171</v>
      </c>
      <c r="S26" s="43">
        <v>215</v>
      </c>
      <c r="T26" s="43">
        <v>271</v>
      </c>
      <c r="U26" s="43">
        <v>139</v>
      </c>
      <c r="V26" s="43">
        <v>231</v>
      </c>
      <c r="W26" s="43">
        <v>264</v>
      </c>
      <c r="X26" s="43">
        <v>243</v>
      </c>
      <c r="Y26" s="43">
        <v>350</v>
      </c>
      <c r="Z26" s="43">
        <v>384</v>
      </c>
      <c r="AA26" s="43">
        <v>412</v>
      </c>
      <c r="AB26" s="74">
        <v>262</v>
      </c>
      <c r="AC26" s="66">
        <v>379</v>
      </c>
      <c r="AD26" s="68">
        <v>81</v>
      </c>
      <c r="AE26" s="168"/>
    </row>
    <row r="27" spans="1:43" ht="15.75" customHeight="1" thickTop="1">
      <c r="B27" s="1" t="s">
        <v>116</v>
      </c>
      <c r="H27" s="55"/>
      <c r="I27" s="56"/>
      <c r="J27" s="56"/>
      <c r="K27" s="56"/>
      <c r="L27" s="56"/>
      <c r="M27" s="56"/>
      <c r="N27" s="56"/>
      <c r="O27" s="56"/>
      <c r="P27" s="56"/>
      <c r="Q27" s="56"/>
      <c r="R27" s="56"/>
      <c r="S27" s="56"/>
      <c r="T27" s="56"/>
      <c r="U27" s="56"/>
      <c r="V27" s="56"/>
      <c r="W27" s="56"/>
      <c r="X27" s="56"/>
      <c r="Y27" s="56"/>
      <c r="Z27" s="56"/>
      <c r="AA27" s="56"/>
      <c r="AB27" s="56"/>
      <c r="AC27" s="56"/>
      <c r="AD27" s="56"/>
      <c r="AE27" s="12"/>
    </row>
    <row r="28" spans="1:43" ht="15.75" customHeight="1">
      <c r="H28" s="57"/>
    </row>
    <row r="29" spans="1:43" ht="15.75" customHeight="1">
      <c r="H29" s="57"/>
      <c r="I29" s="179" t="s">
        <v>117</v>
      </c>
      <c r="J29" s="179"/>
      <c r="K29" s="179"/>
      <c r="L29" s="179"/>
    </row>
    <row r="30" spans="1:43" ht="15.75" customHeight="1">
      <c r="H30" s="57"/>
      <c r="I30" s="26"/>
      <c r="J30" s="27" t="s">
        <v>118</v>
      </c>
      <c r="K30" s="27"/>
      <c r="L30" s="27"/>
    </row>
    <row r="31" spans="1:43" ht="39" customHeight="1">
      <c r="H31" s="57"/>
      <c r="I31" s="28"/>
      <c r="J31" s="27" t="s">
        <v>119</v>
      </c>
      <c r="K31" s="27"/>
      <c r="L31" s="27"/>
    </row>
    <row r="32" spans="1:43" ht="30" customHeight="1">
      <c r="H32" s="57"/>
      <c r="I32" s="29"/>
      <c r="J32" s="27" t="s">
        <v>120</v>
      </c>
      <c r="K32" s="27"/>
      <c r="L32" s="27"/>
    </row>
    <row r="33" spans="2:13" ht="30" customHeight="1">
      <c r="H33" s="57"/>
      <c r="I33" s="27"/>
      <c r="J33" s="27"/>
      <c r="K33" s="27"/>
      <c r="L33" s="27"/>
    </row>
    <row r="34" spans="2:13" ht="30" customHeight="1">
      <c r="B34" s="180" t="s">
        <v>121</v>
      </c>
      <c r="C34" s="180"/>
      <c r="D34" s="180"/>
      <c r="E34" s="180"/>
      <c r="F34" s="180"/>
      <c r="G34" s="180"/>
      <c r="H34" s="180"/>
      <c r="I34" s="180"/>
      <c r="J34" s="180"/>
      <c r="K34" s="180"/>
      <c r="L34" s="180"/>
      <c r="M34" s="181"/>
    </row>
    <row r="35" spans="2:13" ht="30" customHeight="1">
      <c r="B35" s="182" t="s">
        <v>122</v>
      </c>
      <c r="C35" s="182"/>
      <c r="D35" s="182"/>
      <c r="E35" s="182"/>
      <c r="F35" s="182"/>
      <c r="G35" s="183"/>
      <c r="H35" s="184" t="s">
        <v>123</v>
      </c>
      <c r="I35" s="182"/>
      <c r="J35" s="182"/>
      <c r="K35" s="182"/>
      <c r="L35" s="182"/>
      <c r="M35" s="183"/>
    </row>
    <row r="36" spans="2:13" ht="30" customHeight="1">
      <c r="B36" s="173"/>
      <c r="C36" s="174"/>
      <c r="D36" s="174"/>
      <c r="E36" s="174"/>
      <c r="F36" s="174"/>
      <c r="G36" s="175"/>
      <c r="H36" s="173"/>
      <c r="I36" s="174"/>
      <c r="J36" s="174"/>
      <c r="K36" s="174"/>
      <c r="L36" s="174"/>
      <c r="M36" s="175"/>
    </row>
    <row r="37" spans="2:13" ht="30" customHeight="1">
      <c r="B37" s="176"/>
      <c r="C37" s="177"/>
      <c r="D37" s="177"/>
      <c r="E37" s="177"/>
      <c r="F37" s="177"/>
      <c r="G37" s="178"/>
      <c r="H37" s="176"/>
      <c r="I37" s="177"/>
      <c r="J37" s="177"/>
      <c r="K37" s="177"/>
      <c r="L37" s="177"/>
      <c r="M37" s="178"/>
    </row>
  </sheetData>
  <mergeCells count="71">
    <mergeCell ref="AE25:AE26"/>
    <mergeCell ref="I29:L29"/>
    <mergeCell ref="B34:M34"/>
    <mergeCell ref="B35:G35"/>
    <mergeCell ref="H35:M35"/>
    <mergeCell ref="B36:G37"/>
    <mergeCell ref="H36:M37"/>
    <mergeCell ref="G22:G23"/>
    <mergeCell ref="AE22:AE23"/>
    <mergeCell ref="A24:AE24"/>
    <mergeCell ref="A25:A26"/>
    <mergeCell ref="B25:B26"/>
    <mergeCell ref="C25:C26"/>
    <mergeCell ref="D25:D26"/>
    <mergeCell ref="E25:E26"/>
    <mergeCell ref="F25:F26"/>
    <mergeCell ref="G25:G26"/>
    <mergeCell ref="A22:A23"/>
    <mergeCell ref="B22:B23"/>
    <mergeCell ref="C22:C23"/>
    <mergeCell ref="D22:D23"/>
    <mergeCell ref="E22:E23"/>
    <mergeCell ref="F22:F23"/>
    <mergeCell ref="A18:AE18"/>
    <mergeCell ref="A19:A20"/>
    <mergeCell ref="B19:B20"/>
    <mergeCell ref="C19:C20"/>
    <mergeCell ref="D19:D20"/>
    <mergeCell ref="E19:E20"/>
    <mergeCell ref="F19:F20"/>
    <mergeCell ref="G19:G20"/>
    <mergeCell ref="AE19:AE20"/>
    <mergeCell ref="A15:AE15"/>
    <mergeCell ref="A16:A17"/>
    <mergeCell ref="B16:B17"/>
    <mergeCell ref="C16:C17"/>
    <mergeCell ref="D16:D17"/>
    <mergeCell ref="E16:E17"/>
    <mergeCell ref="F16:F17"/>
    <mergeCell ref="G16:G17"/>
    <mergeCell ref="AE16:AE17"/>
    <mergeCell ref="A10:A11"/>
    <mergeCell ref="B10:B11"/>
    <mergeCell ref="C10:C11"/>
    <mergeCell ref="D10:D11"/>
    <mergeCell ref="E10:E11"/>
    <mergeCell ref="A12:AE12"/>
    <mergeCell ref="A13:A14"/>
    <mergeCell ref="B13:B14"/>
    <mergeCell ref="C13:C14"/>
    <mergeCell ref="D13:D14"/>
    <mergeCell ref="E13:E14"/>
    <mergeCell ref="F13:F14"/>
    <mergeCell ref="G13:G14"/>
    <mergeCell ref="AE13:AE14"/>
    <mergeCell ref="AE10:AE11"/>
    <mergeCell ref="F10:F11"/>
    <mergeCell ref="AE6:AE9"/>
    <mergeCell ref="B7:D7"/>
    <mergeCell ref="A1:AE1"/>
    <mergeCell ref="F2:G2"/>
    <mergeCell ref="A4:AE4"/>
    <mergeCell ref="A5:AE5"/>
    <mergeCell ref="E7:H7"/>
    <mergeCell ref="I7:X7"/>
    <mergeCell ref="B8:X8"/>
    <mergeCell ref="A6:A9"/>
    <mergeCell ref="B6:H6"/>
    <mergeCell ref="I6:X6"/>
    <mergeCell ref="X2:AE2"/>
    <mergeCell ref="G10:G11"/>
  </mergeCells>
  <conditionalFormatting sqref="I21:AD21">
    <cfRule type="colorScale" priority="688">
      <colorScale>
        <cfvo type="min"/>
        <cfvo type="percentile" val="50"/>
        <cfvo type="max"/>
        <color rgb="FFE98BD7"/>
        <color rgb="FFD5007F"/>
        <color rgb="FF950054"/>
      </colorScale>
    </cfRule>
  </conditionalFormatting>
  <conditionalFormatting sqref="AE10">
    <cfRule type="cellIs" dxfId="391" priority="15" operator="greaterThan">
      <formula>95%</formula>
    </cfRule>
    <cfRule type="cellIs" dxfId="390" priority="16" operator="greaterThanOrEqual">
      <formula>90%</formula>
    </cfRule>
    <cfRule type="cellIs" dxfId="389" priority="17" operator="lessThan">
      <formula>89.99%</formula>
    </cfRule>
  </conditionalFormatting>
  <conditionalFormatting sqref="AE13">
    <cfRule type="cellIs" dxfId="388" priority="12" operator="greaterThan">
      <formula>95%</formula>
    </cfRule>
    <cfRule type="cellIs" dxfId="387" priority="13" operator="greaterThanOrEqual">
      <formula>90%</formula>
    </cfRule>
    <cfRule type="cellIs" dxfId="386" priority="14" operator="lessThan">
      <formula>89.99%</formula>
    </cfRule>
  </conditionalFormatting>
  <conditionalFormatting sqref="AE16">
    <cfRule type="cellIs" dxfId="385" priority="9" operator="greaterThan">
      <formula>95%</formula>
    </cfRule>
    <cfRule type="cellIs" dxfId="384" priority="10" operator="greaterThanOrEqual">
      <formula>90%</formula>
    </cfRule>
    <cfRule type="cellIs" dxfId="383" priority="11" operator="lessThan">
      <formula>89.99%</formula>
    </cfRule>
  </conditionalFormatting>
  <conditionalFormatting sqref="AE19">
    <cfRule type="cellIs" dxfId="382" priority="6" operator="greaterThan">
      <formula>95%</formula>
    </cfRule>
    <cfRule type="cellIs" dxfId="381" priority="7" operator="greaterThanOrEqual">
      <formula>90%</formula>
    </cfRule>
    <cfRule type="cellIs" dxfId="380" priority="8" operator="lessThan">
      <formula>89.99%</formula>
    </cfRule>
  </conditionalFormatting>
  <conditionalFormatting sqref="AE22">
    <cfRule type="cellIs" dxfId="379" priority="1" operator="greaterThanOrEqual">
      <formula>100%</formula>
    </cfRule>
    <cfRule type="cellIs" dxfId="378" priority="2" operator="lessThan">
      <formula>99.99%</formula>
    </cfRule>
  </conditionalFormatting>
  <conditionalFormatting sqref="AE25">
    <cfRule type="cellIs" dxfId="377" priority="3" operator="greaterThan">
      <formula>95%</formula>
    </cfRule>
    <cfRule type="cellIs" dxfId="376" priority="4" operator="greaterThanOrEqual">
      <formula>90%</formula>
    </cfRule>
    <cfRule type="cellIs" dxfId="375" priority="5" operator="lessThan">
      <formula>89.99%</formula>
    </cfRule>
  </conditionalFormatting>
  <dataValidations disablePrompts="1" count="1">
    <dataValidation showDropDown="1" showInputMessage="1" showErrorMessage="1" sqref="C21 G19:G23 G10:G11 G16:G17 G13:G14 G25:G26" xr:uid="{9435F9B5-6E31-4220-B39F-C9404D45EA80}"/>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794204-7CE8-4DF5-BB8F-323430AF94FC}">
  <sheetPr>
    <tabColor rgb="FFFF69C2"/>
  </sheetPr>
  <dimension ref="A1:AQ37"/>
  <sheetViews>
    <sheetView showGridLines="0" topLeftCell="O19" zoomScale="70" zoomScaleNormal="70" workbookViewId="0">
      <selection activeCell="AJ22" sqref="AJ22"/>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0" width="10.7109375" style="1" customWidth="1"/>
    <col min="31" max="31" width="22.7109375" style="1" customWidth="1"/>
    <col min="32" max="16384" width="11.42578125" style="1"/>
  </cols>
  <sheetData>
    <row r="1" spans="1:43" ht="40.5" customHeight="1">
      <c r="A1" s="148" t="str">
        <f>'PANEL DE CONTROL DISTRITAL'!A1:Q1</f>
        <v>INSTITUTO NACIONAL ELECTORAL
SISTEMA DE GESTIÓN DE LA CALIDAD
ESTADO DE MÉXICO</v>
      </c>
      <c r="B1" s="148"/>
      <c r="C1" s="148"/>
      <c r="D1" s="148"/>
      <c r="E1" s="148"/>
      <c r="F1" s="148"/>
      <c r="G1" s="148"/>
      <c r="H1" s="148"/>
      <c r="I1" s="148"/>
      <c r="J1" s="148"/>
      <c r="K1" s="148"/>
      <c r="L1" s="148"/>
      <c r="M1" s="148"/>
      <c r="N1" s="148"/>
      <c r="O1" s="148"/>
      <c r="P1" s="148"/>
      <c r="Q1" s="148"/>
      <c r="R1" s="148"/>
      <c r="S1" s="148"/>
      <c r="T1" s="148"/>
      <c r="U1" s="148"/>
      <c r="V1" s="148"/>
      <c r="W1" s="148"/>
      <c r="X1" s="148"/>
      <c r="Y1" s="148"/>
      <c r="Z1" s="148"/>
      <c r="AA1" s="148"/>
      <c r="AB1" s="148"/>
      <c r="AC1" s="148"/>
      <c r="AD1" s="148"/>
      <c r="AE1" s="148"/>
    </row>
    <row r="2" spans="1:43" ht="33.75" customHeight="1">
      <c r="A2" s="11"/>
      <c r="B2" s="11"/>
      <c r="C2" s="11"/>
      <c r="D2" s="9" t="s">
        <v>89</v>
      </c>
      <c r="E2" s="9">
        <v>29</v>
      </c>
      <c r="F2" s="149" t="s">
        <v>90</v>
      </c>
      <c r="G2" s="149"/>
      <c r="H2" s="20">
        <v>152951</v>
      </c>
      <c r="I2" s="19"/>
      <c r="J2" s="19"/>
      <c r="K2" s="19"/>
      <c r="L2" s="19"/>
      <c r="M2" s="19"/>
      <c r="N2" s="19"/>
      <c r="O2" s="19"/>
      <c r="P2" s="19"/>
      <c r="Q2" s="19"/>
      <c r="R2" s="19"/>
      <c r="S2" s="19"/>
      <c r="T2" s="19"/>
      <c r="U2" s="19"/>
      <c r="V2" s="19"/>
      <c r="W2" s="58"/>
      <c r="X2" s="150" t="str">
        <f>'PANEL DE CONTROL DISTRITAL'!M2</f>
        <v>Fecha de corte: 22/01/2024</v>
      </c>
      <c r="Y2" s="150"/>
      <c r="Z2" s="150"/>
      <c r="AA2" s="150"/>
      <c r="AB2" s="150"/>
      <c r="AC2" s="150"/>
      <c r="AD2" s="150"/>
      <c r="AE2" s="150"/>
      <c r="AF2" s="15"/>
    </row>
    <row r="3" spans="1:43" ht="11.25" customHeight="1">
      <c r="A3" s="11"/>
      <c r="B3" s="6"/>
      <c r="C3" s="6"/>
      <c r="D3" s="6"/>
      <c r="E3" s="6"/>
      <c r="F3" s="6"/>
      <c r="G3" s="6"/>
      <c r="H3" s="6"/>
      <c r="I3" s="6"/>
      <c r="J3" s="6"/>
      <c r="K3" s="6"/>
      <c r="L3" s="6"/>
      <c r="M3" s="6"/>
      <c r="N3" s="6"/>
      <c r="O3" s="6"/>
      <c r="P3" s="6"/>
      <c r="Q3" s="6"/>
      <c r="R3" s="6"/>
      <c r="S3" s="6"/>
      <c r="T3" s="6"/>
      <c r="U3" s="6"/>
      <c r="V3" s="6"/>
      <c r="W3" s="6"/>
      <c r="X3" s="6"/>
      <c r="Y3" s="6"/>
      <c r="Z3" s="6"/>
      <c r="AA3" s="6"/>
      <c r="AB3" s="6"/>
      <c r="AC3" s="6"/>
      <c r="AD3" s="6"/>
    </row>
    <row r="4" spans="1:43" ht="30" customHeight="1">
      <c r="A4" s="154" t="s">
        <v>91</v>
      </c>
      <c r="B4" s="155"/>
      <c r="C4" s="155"/>
      <c r="D4" s="155"/>
      <c r="E4" s="155"/>
      <c r="F4" s="155"/>
      <c r="G4" s="155"/>
      <c r="H4" s="155"/>
      <c r="I4" s="155"/>
      <c r="J4" s="155"/>
      <c r="K4" s="155"/>
      <c r="L4" s="155"/>
      <c r="M4" s="155"/>
      <c r="N4" s="155"/>
      <c r="O4" s="155"/>
      <c r="P4" s="155"/>
      <c r="Q4" s="155"/>
      <c r="R4" s="155"/>
      <c r="S4" s="155"/>
      <c r="T4" s="155"/>
      <c r="U4" s="155"/>
      <c r="V4" s="155"/>
      <c r="W4" s="155"/>
      <c r="X4" s="155"/>
      <c r="Y4" s="155"/>
      <c r="Z4" s="155"/>
      <c r="AA4" s="155"/>
      <c r="AB4" s="155"/>
      <c r="AC4" s="155"/>
      <c r="AD4" s="155"/>
      <c r="AE4" s="156"/>
      <c r="AG4" s="18"/>
    </row>
    <row r="5" spans="1:43" ht="5.25" customHeight="1">
      <c r="A5" s="157"/>
      <c r="B5" s="158"/>
      <c r="C5" s="158"/>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9"/>
    </row>
    <row r="6" spans="1:43" ht="18" customHeight="1">
      <c r="A6" s="151" t="str">
        <f>'PANEL DE CONTROL DISTRITAL'!A6</f>
        <v>Número</v>
      </c>
      <c r="B6" s="152" t="str">
        <f>'PANEL DE CONTROL DISTRITAL'!B6</f>
        <v xml:space="preserve">PROCESOS SUSTANTIVOS E INDICADORES </v>
      </c>
      <c r="C6" s="152"/>
      <c r="D6" s="152"/>
      <c r="E6" s="152"/>
      <c r="F6" s="152"/>
      <c r="G6" s="152"/>
      <c r="H6" s="152"/>
      <c r="I6" s="160" t="s">
        <v>92</v>
      </c>
      <c r="J6" s="161"/>
      <c r="K6" s="161"/>
      <c r="L6" s="161"/>
      <c r="M6" s="161"/>
      <c r="N6" s="161"/>
      <c r="O6" s="161"/>
      <c r="P6" s="161"/>
      <c r="Q6" s="161"/>
      <c r="R6" s="161"/>
      <c r="S6" s="161"/>
      <c r="T6" s="161"/>
      <c r="U6" s="161"/>
      <c r="V6" s="161"/>
      <c r="W6" s="161"/>
      <c r="X6" s="161"/>
      <c r="Y6" s="88"/>
      <c r="Z6" s="88"/>
      <c r="AA6" s="88"/>
      <c r="AB6" s="88"/>
      <c r="AC6" s="88"/>
      <c r="AD6" s="88"/>
      <c r="AE6" s="187" t="s">
        <v>93</v>
      </c>
    </row>
    <row r="7" spans="1:43" ht="17.25" customHeight="1">
      <c r="A7" s="151"/>
      <c r="B7" s="152" t="str">
        <f>'PANEL DE CONTROL DISTRITAL'!B7</f>
        <v>DESCRIPCIÓN</v>
      </c>
      <c r="C7" s="152"/>
      <c r="D7" s="152"/>
      <c r="E7" s="152" t="str">
        <f>'PANEL DE CONTROL DISTRITAL'!E7</f>
        <v>MEDICIÓN</v>
      </c>
      <c r="F7" s="152"/>
      <c r="G7" s="152"/>
      <c r="H7" s="152"/>
      <c r="I7" s="162" t="str">
        <f>'PANEL DE CONTROL DISTRITAL'!A5</f>
        <v>CAMPAÑA ANUAL INTENSA 2023</v>
      </c>
      <c r="J7" s="163"/>
      <c r="K7" s="163"/>
      <c r="L7" s="163"/>
      <c r="M7" s="163"/>
      <c r="N7" s="163"/>
      <c r="O7" s="163"/>
      <c r="P7" s="163"/>
      <c r="Q7" s="163"/>
      <c r="R7" s="163"/>
      <c r="S7" s="163"/>
      <c r="T7" s="163"/>
      <c r="U7" s="163"/>
      <c r="V7" s="163"/>
      <c r="W7" s="163"/>
      <c r="X7" s="163"/>
      <c r="Y7" s="89"/>
      <c r="Z7" s="89"/>
      <c r="AA7" s="89"/>
      <c r="AB7" s="89"/>
      <c r="AC7" s="89"/>
      <c r="AD7" s="89"/>
      <c r="AE7" s="188"/>
    </row>
    <row r="8" spans="1:43" ht="5.25" customHeight="1">
      <c r="A8" s="151"/>
      <c r="B8" s="164"/>
      <c r="C8" s="165"/>
      <c r="D8" s="165"/>
      <c r="E8" s="165"/>
      <c r="F8" s="165"/>
      <c r="G8" s="165"/>
      <c r="H8" s="165"/>
      <c r="I8" s="165"/>
      <c r="J8" s="165"/>
      <c r="K8" s="165"/>
      <c r="L8" s="165"/>
      <c r="M8" s="165"/>
      <c r="N8" s="165"/>
      <c r="O8" s="165"/>
      <c r="P8" s="165"/>
      <c r="Q8" s="165"/>
      <c r="R8" s="165"/>
      <c r="S8" s="165"/>
      <c r="T8" s="165"/>
      <c r="U8" s="165"/>
      <c r="V8" s="165"/>
      <c r="W8" s="165"/>
      <c r="X8" s="165"/>
      <c r="Y8" s="90"/>
      <c r="Z8" s="90"/>
      <c r="AA8" s="90"/>
      <c r="AB8" s="90"/>
      <c r="AC8" s="90"/>
      <c r="AD8" s="90"/>
      <c r="AE8" s="188"/>
    </row>
    <row r="9" spans="1:43" s="2" customFormat="1" ht="29.25" customHeight="1" thickTop="1" thickBot="1">
      <c r="A9" s="151"/>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42" t="str">
        <f>'PANEL DE CONTROL DISTRITAL'!H8</f>
        <v>Nominativo</v>
      </c>
      <c r="I9" s="31" t="str">
        <f>'152551'!I9</f>
        <v>2023-37</v>
      </c>
      <c r="J9" s="31" t="str">
        <f>'152551'!J9</f>
        <v>2023-38</v>
      </c>
      <c r="K9" s="31" t="str">
        <f>'152551'!K9</f>
        <v>2023-39</v>
      </c>
      <c r="L9" s="31" t="str">
        <f>'152551'!L9</f>
        <v>2023-40</v>
      </c>
      <c r="M9" s="31" t="str">
        <f>'152551'!M9</f>
        <v>2023-41</v>
      </c>
      <c r="N9" s="31" t="str">
        <f>'152551'!N9</f>
        <v>2023-42</v>
      </c>
      <c r="O9" s="31" t="str">
        <f>'152551'!O9</f>
        <v>2023-43</v>
      </c>
      <c r="P9" s="31" t="str">
        <f>'152551'!P9</f>
        <v>2023-44</v>
      </c>
      <c r="Q9" s="31" t="str">
        <f>'152551'!Q9</f>
        <v>2023-45</v>
      </c>
      <c r="R9" s="31" t="str">
        <f>'152551'!R9</f>
        <v>2023-46</v>
      </c>
      <c r="S9" s="31" t="str">
        <f>'152551'!S9</f>
        <v>2023-47</v>
      </c>
      <c r="T9" s="31" t="str">
        <f>'152551'!T9</f>
        <v>2023-48</v>
      </c>
      <c r="U9" s="31" t="str">
        <f>'152551'!U9</f>
        <v>2023-49</v>
      </c>
      <c r="V9" s="31" t="str">
        <f>'152551'!V9</f>
        <v>2023-50</v>
      </c>
      <c r="W9" s="31" t="str">
        <f>'152551'!W9</f>
        <v>2023-51</v>
      </c>
      <c r="X9" s="31" t="str">
        <f>'152551'!X9</f>
        <v>2023-52</v>
      </c>
      <c r="Y9" s="31" t="s">
        <v>110</v>
      </c>
      <c r="Z9" s="31" t="s">
        <v>111</v>
      </c>
      <c r="AA9" s="31" t="s">
        <v>112</v>
      </c>
      <c r="AB9" s="31" t="s">
        <v>113</v>
      </c>
      <c r="AC9" s="31" t="s">
        <v>114</v>
      </c>
      <c r="AD9" s="31" t="s">
        <v>115</v>
      </c>
      <c r="AE9" s="189"/>
    </row>
    <row r="10" spans="1:43" s="2" customFormat="1" ht="50.1" customHeight="1" thickTop="1" thickBot="1">
      <c r="A10" s="167">
        <f>'PANEL DE CONTROL DISTRITAL'!A9</f>
        <v>1</v>
      </c>
      <c r="B10" s="169" t="str">
        <f>'PANEL DE CONTROL DISTRITAL'!B9</f>
        <v>ENTREVISTA</v>
      </c>
      <c r="C10" s="166" t="str">
        <f>'PANEL DE CONTROL DISTRITAL'!C9</f>
        <v xml:space="preserve"> Auxiliar de Atención Ciudadana</v>
      </c>
      <c r="D10" s="170" t="str">
        <f>'PANEL DE CONTROL DISTRITAL'!D9</f>
        <v>Efectividad de la entrevista =</v>
      </c>
      <c r="E10" s="166" t="str">
        <f>'PANEL DE CONTROL DISTRITAL'!E9</f>
        <v>(Número de trámites aplicados / (Número de fichas requisitadas - Notificaciones de improcedencia de trámite)) x 100</v>
      </c>
      <c r="F10" s="171" t="str">
        <f>'PANEL DE CONTROL DISTRITAL'!F9</f>
        <v>Semanal (remesa)</v>
      </c>
      <c r="G10" s="172">
        <f>'PANEL DE CONTROL DISTRITAL'!G9</f>
        <v>0.9</v>
      </c>
      <c r="H10" s="25" t="str">
        <f>'PANEL DE CONTROL DISTRITAL'!H9</f>
        <v>Número de trámites aplicados</v>
      </c>
      <c r="I10" s="23">
        <v>233</v>
      </c>
      <c r="J10" s="23">
        <v>1333</v>
      </c>
      <c r="K10" s="23">
        <v>1187</v>
      </c>
      <c r="L10" s="23">
        <v>1357</v>
      </c>
      <c r="M10" s="23">
        <v>1394</v>
      </c>
      <c r="N10" s="23">
        <v>1444</v>
      </c>
      <c r="O10" s="23">
        <v>1503</v>
      </c>
      <c r="P10" s="23">
        <v>1458</v>
      </c>
      <c r="Q10" s="23">
        <v>1460</v>
      </c>
      <c r="R10" s="23">
        <v>964</v>
      </c>
      <c r="S10" s="23">
        <v>1721</v>
      </c>
      <c r="T10" s="23">
        <v>1764</v>
      </c>
      <c r="U10" s="23">
        <v>1674</v>
      </c>
      <c r="V10" s="23">
        <v>2362</v>
      </c>
      <c r="W10" s="23">
        <v>2058</v>
      </c>
      <c r="X10" s="23">
        <v>1717</v>
      </c>
      <c r="Y10" s="23">
        <v>1848</v>
      </c>
      <c r="Z10" s="23">
        <v>1765</v>
      </c>
      <c r="AA10" s="75">
        <v>2618</v>
      </c>
      <c r="AB10" s="75">
        <v>3937</v>
      </c>
      <c r="AC10" s="75">
        <v>3796</v>
      </c>
      <c r="AD10" s="75">
        <v>1578</v>
      </c>
      <c r="AE10" s="168">
        <f>IFERROR(SUM(I10:AD10)/SUM(I11:AD11),0)</f>
        <v>0.98315847598012152</v>
      </c>
    </row>
    <row r="11" spans="1:43" s="2" customFormat="1" ht="50.1" customHeight="1" thickTop="1" thickBot="1">
      <c r="A11" s="167"/>
      <c r="B11" s="169"/>
      <c r="C11" s="166"/>
      <c r="D11" s="170"/>
      <c r="E11" s="166"/>
      <c r="F11" s="171"/>
      <c r="G11" s="172"/>
      <c r="H11" s="25" t="str">
        <f>'PANEL DE CONTROL DISTRITAL'!H10</f>
        <v>Número de fichas requisitadas - Notificaciones de improcedencia de trámite</v>
      </c>
      <c r="I11" s="43">
        <v>246</v>
      </c>
      <c r="J11" s="43">
        <v>1347</v>
      </c>
      <c r="K11" s="43">
        <v>1194</v>
      </c>
      <c r="L11" s="43">
        <v>1404</v>
      </c>
      <c r="M11" s="43">
        <v>1440</v>
      </c>
      <c r="N11" s="43">
        <v>1541</v>
      </c>
      <c r="O11" s="43">
        <v>1518</v>
      </c>
      <c r="P11" s="43">
        <v>1495</v>
      </c>
      <c r="Q11" s="43">
        <v>1521</v>
      </c>
      <c r="R11" s="43">
        <v>967</v>
      </c>
      <c r="S11" s="43">
        <v>1724</v>
      </c>
      <c r="T11" s="43">
        <v>1781</v>
      </c>
      <c r="U11" s="43">
        <v>1739</v>
      </c>
      <c r="V11" s="43">
        <v>2429</v>
      </c>
      <c r="W11" s="43">
        <v>2114</v>
      </c>
      <c r="X11" s="43">
        <v>1754</v>
      </c>
      <c r="Y11" s="43">
        <v>1866</v>
      </c>
      <c r="Z11" s="43">
        <v>1802</v>
      </c>
      <c r="AA11" s="98">
        <v>2622</v>
      </c>
      <c r="AB11" s="98">
        <v>3940</v>
      </c>
      <c r="AC11" s="98">
        <v>3815</v>
      </c>
      <c r="AD11" s="98">
        <v>1583</v>
      </c>
      <c r="AE11" s="168"/>
    </row>
    <row r="12" spans="1:43" s="45" customFormat="1" ht="8.1" customHeight="1" thickTop="1" thickBot="1">
      <c r="A12" s="167"/>
      <c r="B12" s="167"/>
      <c r="C12" s="167"/>
      <c r="D12" s="167"/>
      <c r="E12" s="167"/>
      <c r="F12" s="167"/>
      <c r="G12" s="167"/>
      <c r="H12" s="167"/>
      <c r="I12" s="167"/>
      <c r="J12" s="167"/>
      <c r="K12" s="167"/>
      <c r="L12" s="167"/>
      <c r="M12" s="167"/>
      <c r="N12" s="167"/>
      <c r="O12" s="167"/>
      <c r="P12" s="167"/>
      <c r="Q12" s="167"/>
      <c r="R12" s="167"/>
      <c r="S12" s="167"/>
      <c r="T12" s="167"/>
      <c r="U12" s="167"/>
      <c r="V12" s="167"/>
      <c r="W12" s="167"/>
      <c r="X12" s="167"/>
      <c r="Y12" s="167"/>
      <c r="Z12" s="167"/>
      <c r="AA12" s="167"/>
      <c r="AB12" s="167"/>
      <c r="AC12" s="167"/>
      <c r="AD12" s="167"/>
      <c r="AE12" s="167"/>
      <c r="AF12" s="44"/>
      <c r="AG12" s="44"/>
      <c r="AH12" s="44"/>
      <c r="AI12" s="44"/>
      <c r="AJ12" s="44"/>
      <c r="AK12" s="44"/>
      <c r="AL12" s="44"/>
      <c r="AM12" s="44"/>
      <c r="AN12" s="44"/>
      <c r="AO12" s="44"/>
      <c r="AP12" s="44"/>
      <c r="AQ12" s="44"/>
    </row>
    <row r="13" spans="1:43" s="3" customFormat="1" ht="50.1" customHeight="1" thickTop="1" thickBot="1">
      <c r="A13" s="167">
        <f>'PANEL DE CONTROL DISTRITAL'!A12</f>
        <v>2</v>
      </c>
      <c r="B13" s="169" t="str">
        <f>'PANEL DE CONTROL DISTRITAL'!B12</f>
        <v>TRÁMITE</v>
      </c>
      <c r="C13" s="166" t="str">
        <f>'PANEL DE CONTROL DISTRITAL'!C12</f>
        <v>Operador de Equipo Tecnológico</v>
      </c>
      <c r="D13" s="170" t="str">
        <f>'PANEL DE CONTROL DISTRITAL'!D12</f>
        <v>Trámites exitosos efectivos=</v>
      </c>
      <c r="E13" s="166" t="str">
        <f>'PANEL DE CONTROL DISTRITAL'!E12</f>
        <v>(Número de trámites exitosos / Número de trámites aplicados) x 100</v>
      </c>
      <c r="F13" s="171" t="str">
        <f>'PANEL DE CONTROL DISTRITAL'!F12</f>
        <v>Semanal (remesa)</v>
      </c>
      <c r="G13" s="172">
        <f>'PANEL DE CONTROL DISTRITAL'!G12</f>
        <v>0.9</v>
      </c>
      <c r="H13" s="25" t="str">
        <f>'PANEL DE CONTROL DISTRITAL'!H12</f>
        <v>Número de trámites exitosos</v>
      </c>
      <c r="I13" s="23">
        <v>233</v>
      </c>
      <c r="J13" s="23">
        <v>1326</v>
      </c>
      <c r="K13" s="23">
        <v>1178</v>
      </c>
      <c r="L13" s="23">
        <v>1351</v>
      </c>
      <c r="M13" s="23">
        <v>1378</v>
      </c>
      <c r="N13" s="23">
        <v>1444</v>
      </c>
      <c r="O13" s="23">
        <v>1503</v>
      </c>
      <c r="P13" s="23">
        <v>1458</v>
      </c>
      <c r="Q13" s="23">
        <v>1460</v>
      </c>
      <c r="R13" s="23">
        <v>964</v>
      </c>
      <c r="S13" s="23">
        <v>1721</v>
      </c>
      <c r="T13" s="23">
        <v>1764</v>
      </c>
      <c r="U13" s="23">
        <v>1674</v>
      </c>
      <c r="V13" s="23">
        <v>2362</v>
      </c>
      <c r="W13" s="23">
        <v>2058</v>
      </c>
      <c r="X13" s="23">
        <v>1717</v>
      </c>
      <c r="Y13" s="23">
        <v>1848</v>
      </c>
      <c r="Z13" s="23">
        <v>1765</v>
      </c>
      <c r="AA13" s="75">
        <v>2617</v>
      </c>
      <c r="AB13" s="75">
        <v>3936</v>
      </c>
      <c r="AC13" s="75">
        <v>3791</v>
      </c>
      <c r="AD13" s="75">
        <v>1573</v>
      </c>
      <c r="AE13" s="168">
        <f>IFERROR(SUM(I13:AD13)/SUM(I14:AD14),0)</f>
        <v>0.99872354548007458</v>
      </c>
    </row>
    <row r="14" spans="1:43" s="3" customFormat="1" ht="50.1" customHeight="1" thickTop="1" thickBot="1">
      <c r="A14" s="167"/>
      <c r="B14" s="169"/>
      <c r="C14" s="166"/>
      <c r="D14" s="170"/>
      <c r="E14" s="166"/>
      <c r="F14" s="171"/>
      <c r="G14" s="172"/>
      <c r="H14" s="25" t="str">
        <f>'PANEL DE CONTROL DISTRITAL'!H13</f>
        <v>Número de trámites aplicados</v>
      </c>
      <c r="I14" s="43">
        <v>233</v>
      </c>
      <c r="J14" s="43">
        <v>1333</v>
      </c>
      <c r="K14" s="43">
        <v>1187</v>
      </c>
      <c r="L14" s="43">
        <v>1357</v>
      </c>
      <c r="M14" s="43">
        <v>1394</v>
      </c>
      <c r="N14" s="43">
        <v>1444</v>
      </c>
      <c r="O14" s="43">
        <v>1503</v>
      </c>
      <c r="P14" s="43">
        <v>1458</v>
      </c>
      <c r="Q14" s="43">
        <v>1460</v>
      </c>
      <c r="R14" s="43">
        <v>964</v>
      </c>
      <c r="S14" s="43">
        <v>1721</v>
      </c>
      <c r="T14" s="43">
        <v>1764</v>
      </c>
      <c r="U14" s="43">
        <v>1674</v>
      </c>
      <c r="V14" s="43">
        <v>2362</v>
      </c>
      <c r="W14" s="43">
        <v>2058</v>
      </c>
      <c r="X14" s="43">
        <v>1717</v>
      </c>
      <c r="Y14" s="43">
        <v>1848</v>
      </c>
      <c r="Z14" s="43">
        <v>1765</v>
      </c>
      <c r="AA14" s="98">
        <v>2618</v>
      </c>
      <c r="AB14" s="98">
        <v>3937</v>
      </c>
      <c r="AC14" s="98">
        <v>3796</v>
      </c>
      <c r="AD14" s="98">
        <v>1578</v>
      </c>
      <c r="AE14" s="168"/>
    </row>
    <row r="15" spans="1:43" s="45" customFormat="1" ht="8.1" customHeight="1" thickTop="1" thickBot="1">
      <c r="A15" s="167"/>
      <c r="B15" s="167"/>
      <c r="C15" s="167"/>
      <c r="D15" s="167"/>
      <c r="E15" s="167"/>
      <c r="F15" s="167"/>
      <c r="G15" s="167"/>
      <c r="H15" s="167"/>
      <c r="I15" s="167"/>
      <c r="J15" s="167"/>
      <c r="K15" s="167"/>
      <c r="L15" s="167"/>
      <c r="M15" s="167"/>
      <c r="N15" s="167"/>
      <c r="O15" s="167"/>
      <c r="P15" s="167"/>
      <c r="Q15" s="167"/>
      <c r="R15" s="167"/>
      <c r="S15" s="167"/>
      <c r="T15" s="167"/>
      <c r="U15" s="167"/>
      <c r="V15" s="167"/>
      <c r="W15" s="167"/>
      <c r="X15" s="167"/>
      <c r="Y15" s="167"/>
      <c r="Z15" s="167"/>
      <c r="AA15" s="167"/>
      <c r="AB15" s="167"/>
      <c r="AC15" s="167"/>
      <c r="AD15" s="167"/>
      <c r="AE15" s="167"/>
      <c r="AF15" s="44"/>
      <c r="AG15" s="44"/>
      <c r="AH15" s="44"/>
      <c r="AI15" s="44"/>
      <c r="AJ15" s="44"/>
      <c r="AK15" s="44"/>
      <c r="AL15" s="44"/>
      <c r="AM15" s="44"/>
      <c r="AN15" s="44"/>
      <c r="AO15" s="44"/>
      <c r="AP15" s="44"/>
      <c r="AQ15" s="44"/>
    </row>
    <row r="16" spans="1:43" s="3" customFormat="1" ht="50.1" customHeight="1" thickTop="1" thickBot="1">
      <c r="A16" s="167">
        <f>'PANEL DE CONTROL DISTRITAL'!A15</f>
        <v>3</v>
      </c>
      <c r="B16" s="169" t="str">
        <f>'PANEL DE CONTROL DISTRITAL'!B15</f>
        <v>TRANSFERENCIA</v>
      </c>
      <c r="C16" s="166" t="str">
        <f>'PANEL DE CONTROL DISTRITAL'!C15</f>
        <v>Responsable de Módulo</v>
      </c>
      <c r="D16" s="170" t="str">
        <f>'PANEL DE CONTROL DISTRITAL'!D15</f>
        <v xml:space="preserve">Transacciones exitosas = </v>
      </c>
      <c r="E16" s="166" t="str">
        <f>'PANEL DE CONTROL DISTRITAL'!E15</f>
        <v>(Número de Archivos de Transacción aceptados /Total de Archivos de Transacción procesados) x100</v>
      </c>
      <c r="F16" s="171" t="str">
        <f>'PANEL DE CONTROL DISTRITAL'!F15</f>
        <v>Semanal (remesa)</v>
      </c>
      <c r="G16" s="172">
        <f>'PANEL DE CONTROL DISTRITAL'!G15</f>
        <v>0.9</v>
      </c>
      <c r="H16" s="25" t="str">
        <f>'PANEL DE CONTROL DISTRITAL'!H15</f>
        <v>Número de Archivos de Transacción aceptados</v>
      </c>
      <c r="I16" s="23">
        <v>233</v>
      </c>
      <c r="J16" s="23">
        <v>1333</v>
      </c>
      <c r="K16" s="23">
        <v>1187</v>
      </c>
      <c r="L16" s="23">
        <v>1356</v>
      </c>
      <c r="M16" s="23">
        <v>1385</v>
      </c>
      <c r="N16" s="23">
        <v>1444</v>
      </c>
      <c r="O16" s="23">
        <v>1503</v>
      </c>
      <c r="P16" s="23">
        <v>1458</v>
      </c>
      <c r="Q16" s="23">
        <v>1460</v>
      </c>
      <c r="R16" s="23">
        <v>964</v>
      </c>
      <c r="S16" s="23">
        <v>1721</v>
      </c>
      <c r="T16" s="23">
        <v>1764</v>
      </c>
      <c r="U16" s="23">
        <v>1674</v>
      </c>
      <c r="V16" s="23">
        <v>2362</v>
      </c>
      <c r="W16" s="23">
        <v>2058</v>
      </c>
      <c r="X16" s="23">
        <v>1717</v>
      </c>
      <c r="Y16" s="23">
        <v>1848</v>
      </c>
      <c r="Z16" s="23">
        <v>1765</v>
      </c>
      <c r="AA16" s="75">
        <v>2618</v>
      </c>
      <c r="AB16" s="75">
        <v>3937</v>
      </c>
      <c r="AC16" s="75">
        <v>3796</v>
      </c>
      <c r="AD16" s="75">
        <v>1578</v>
      </c>
      <c r="AE16" s="168">
        <f>IFERROR(SUM(I16:AD16)/SUM(I17:AD17),0)</f>
        <v>0.99979575684852817</v>
      </c>
    </row>
    <row r="17" spans="1:43" s="3" customFormat="1" ht="50.1" customHeight="1" thickTop="1" thickBot="1">
      <c r="A17" s="167"/>
      <c r="B17" s="169"/>
      <c r="C17" s="166"/>
      <c r="D17" s="170"/>
      <c r="E17" s="166"/>
      <c r="F17" s="171"/>
      <c r="G17" s="172"/>
      <c r="H17" s="25" t="str">
        <f>'PANEL DE CONTROL DISTRITAL'!H16</f>
        <v>Total de Archivos de Transacción procesados</v>
      </c>
      <c r="I17" s="43">
        <v>232</v>
      </c>
      <c r="J17" s="43">
        <v>1333</v>
      </c>
      <c r="K17" s="43">
        <v>1186</v>
      </c>
      <c r="L17" s="43">
        <v>1357</v>
      </c>
      <c r="M17" s="43">
        <v>1394</v>
      </c>
      <c r="N17" s="43">
        <v>1444</v>
      </c>
      <c r="O17" s="43">
        <v>1503</v>
      </c>
      <c r="P17" s="43">
        <v>1458</v>
      </c>
      <c r="Q17" s="43">
        <v>1460</v>
      </c>
      <c r="R17" s="43">
        <v>964</v>
      </c>
      <c r="S17" s="43">
        <v>1721</v>
      </c>
      <c r="T17" s="43">
        <v>1764</v>
      </c>
      <c r="U17" s="43">
        <v>1674</v>
      </c>
      <c r="V17" s="43">
        <v>2362</v>
      </c>
      <c r="W17" s="43">
        <v>2058</v>
      </c>
      <c r="X17" s="43">
        <v>1717</v>
      </c>
      <c r="Y17" s="43">
        <v>1848</v>
      </c>
      <c r="Z17" s="43">
        <v>1765</v>
      </c>
      <c r="AA17" s="98">
        <v>2618</v>
      </c>
      <c r="AB17" s="98">
        <v>3937</v>
      </c>
      <c r="AC17" s="98">
        <v>3796</v>
      </c>
      <c r="AD17" s="98">
        <v>1578</v>
      </c>
      <c r="AE17" s="168"/>
    </row>
    <row r="18" spans="1:43" s="45" customFormat="1" ht="8.1" customHeight="1" thickTop="1" thickBot="1">
      <c r="A18" s="167"/>
      <c r="B18" s="167"/>
      <c r="C18" s="167"/>
      <c r="D18" s="167"/>
      <c r="E18" s="167"/>
      <c r="F18" s="167"/>
      <c r="G18" s="167"/>
      <c r="H18" s="167"/>
      <c r="I18" s="167"/>
      <c r="J18" s="167"/>
      <c r="K18" s="167"/>
      <c r="L18" s="167"/>
      <c r="M18" s="167"/>
      <c r="N18" s="167"/>
      <c r="O18" s="167"/>
      <c r="P18" s="167"/>
      <c r="Q18" s="167"/>
      <c r="R18" s="167"/>
      <c r="S18" s="167"/>
      <c r="T18" s="167"/>
      <c r="U18" s="167"/>
      <c r="V18" s="167"/>
      <c r="W18" s="167"/>
      <c r="X18" s="167"/>
      <c r="Y18" s="167"/>
      <c r="Z18" s="167"/>
      <c r="AA18" s="167"/>
      <c r="AB18" s="167"/>
      <c r="AC18" s="167"/>
      <c r="AD18" s="167"/>
      <c r="AE18" s="167"/>
      <c r="AF18" s="44"/>
      <c r="AG18" s="44"/>
      <c r="AH18" s="44"/>
      <c r="AI18" s="44"/>
      <c r="AJ18" s="44"/>
      <c r="AK18" s="44"/>
      <c r="AL18" s="44"/>
      <c r="AM18" s="44"/>
      <c r="AN18" s="44"/>
      <c r="AO18" s="44"/>
      <c r="AP18" s="44"/>
      <c r="AQ18" s="44"/>
    </row>
    <row r="19" spans="1:43" s="3" customFormat="1" ht="50.1" customHeight="1" thickTop="1" thickBot="1">
      <c r="A19" s="167">
        <f>'PANEL DE CONTROL DISTRITAL'!A18</f>
        <v>4</v>
      </c>
      <c r="B19" s="169" t="str">
        <f>'PANEL DE CONTROL DISTRITAL'!B18</f>
        <v>CONCILIACIÓN</v>
      </c>
      <c r="C19" s="166" t="str">
        <f>'PANEL DE CONTROL DISTRITAL'!C18</f>
        <v>Responsable de Módulo</v>
      </c>
      <c r="D19" s="170" t="str">
        <f>'PANEL DE CONTROL DISTRITAL'!D18</f>
        <v xml:space="preserve">Credenciales disponibles para entrega = </v>
      </c>
      <c r="E19" s="166" t="str">
        <f>'PANEL DE CONTROL DISTRITAL'!E18</f>
        <v>((Credenciales recibidas - Credenciales inconsistentes) / Credenciales recibidas) x 100</v>
      </c>
      <c r="F19" s="171" t="str">
        <f>'PANEL DE CONTROL DISTRITAL'!F18</f>
        <v>Semanal (remesa)</v>
      </c>
      <c r="G19" s="172">
        <f>'PANEL DE CONTROL DISTRITAL'!G18</f>
        <v>0.9</v>
      </c>
      <c r="H19" s="25" t="str">
        <f>'PANEL DE CONTROL DISTRITAL'!H18</f>
        <v xml:space="preserve">Credenciales Recibidas - Credenciales inconsistentes </v>
      </c>
      <c r="I19" s="23">
        <v>292</v>
      </c>
      <c r="J19" s="23">
        <v>1276</v>
      </c>
      <c r="K19" s="23">
        <v>1325</v>
      </c>
      <c r="L19" s="23">
        <v>1179</v>
      </c>
      <c r="M19" s="23">
        <v>1379</v>
      </c>
      <c r="N19" s="23">
        <v>1398</v>
      </c>
      <c r="O19" s="23">
        <v>1170</v>
      </c>
      <c r="P19" s="23">
        <v>1854</v>
      </c>
      <c r="Q19" s="23">
        <v>1430</v>
      </c>
      <c r="R19" s="23">
        <v>1120</v>
      </c>
      <c r="S19" s="23">
        <v>1292</v>
      </c>
      <c r="T19" s="23">
        <v>1725</v>
      </c>
      <c r="U19" s="23">
        <v>1472</v>
      </c>
      <c r="V19" s="23">
        <v>2184</v>
      </c>
      <c r="W19" s="23">
        <v>2290</v>
      </c>
      <c r="X19" s="23">
        <v>1623</v>
      </c>
      <c r="Y19" s="23">
        <v>1008</v>
      </c>
      <c r="Z19" s="23">
        <v>2063</v>
      </c>
      <c r="AA19" s="75">
        <v>1357</v>
      </c>
      <c r="AB19" s="75">
        <v>3943</v>
      </c>
      <c r="AC19" s="75">
        <v>3332</v>
      </c>
      <c r="AD19" s="64">
        <v>0</v>
      </c>
      <c r="AE19" s="168">
        <f>IFERROR(SUM(I19:AD19)/SUM(I20:AD20),0)</f>
        <v>1</v>
      </c>
    </row>
    <row r="20" spans="1:43" s="3" customFormat="1" ht="50.1" customHeight="1" thickTop="1" thickBot="1">
      <c r="A20" s="167"/>
      <c r="B20" s="169"/>
      <c r="C20" s="166"/>
      <c r="D20" s="170"/>
      <c r="E20" s="166"/>
      <c r="F20" s="171"/>
      <c r="G20" s="172"/>
      <c r="H20" s="25" t="str">
        <f>'PANEL DE CONTROL DISTRITAL'!H19</f>
        <v>Credenciales recibidas</v>
      </c>
      <c r="I20" s="43">
        <v>292</v>
      </c>
      <c r="J20" s="43">
        <v>1276</v>
      </c>
      <c r="K20" s="43">
        <v>1325</v>
      </c>
      <c r="L20" s="43">
        <v>1179</v>
      </c>
      <c r="M20" s="43">
        <v>1379</v>
      </c>
      <c r="N20" s="43">
        <v>1398</v>
      </c>
      <c r="O20" s="43">
        <v>1170</v>
      </c>
      <c r="P20" s="43">
        <v>1854</v>
      </c>
      <c r="Q20" s="43">
        <v>1430</v>
      </c>
      <c r="R20" s="43">
        <v>1120</v>
      </c>
      <c r="S20" s="43">
        <v>1292</v>
      </c>
      <c r="T20" s="43">
        <v>1725</v>
      </c>
      <c r="U20" s="43">
        <v>1472</v>
      </c>
      <c r="V20" s="43">
        <v>2184</v>
      </c>
      <c r="W20" s="43">
        <v>2290</v>
      </c>
      <c r="X20" s="43">
        <v>1623</v>
      </c>
      <c r="Y20" s="43">
        <v>1008</v>
      </c>
      <c r="Z20" s="43">
        <v>2063</v>
      </c>
      <c r="AA20" s="98">
        <v>1357</v>
      </c>
      <c r="AB20" s="98">
        <v>3943</v>
      </c>
      <c r="AC20" s="98">
        <v>3332</v>
      </c>
      <c r="AD20" s="68">
        <v>0</v>
      </c>
      <c r="AE20" s="168"/>
    </row>
    <row r="21" spans="1:43" s="45" customFormat="1" ht="8.1" customHeight="1" thickTop="1" thickBot="1">
      <c r="A21" s="46"/>
      <c r="B21" s="47"/>
      <c r="C21" s="48"/>
      <c r="D21" s="49"/>
      <c r="E21" s="48"/>
      <c r="F21" s="50"/>
      <c r="G21" s="51"/>
      <c r="H21" s="52"/>
      <c r="I21" s="53"/>
      <c r="J21" s="53"/>
      <c r="K21" s="53"/>
      <c r="L21" s="53"/>
      <c r="M21" s="53"/>
      <c r="N21" s="53"/>
      <c r="O21" s="53"/>
      <c r="P21" s="53"/>
      <c r="Q21" s="53"/>
      <c r="R21" s="53"/>
      <c r="S21" s="53"/>
      <c r="T21" s="53"/>
      <c r="U21" s="53"/>
      <c r="V21" s="53"/>
      <c r="W21" s="53"/>
      <c r="X21" s="53"/>
      <c r="Y21" s="53"/>
      <c r="Z21" s="53"/>
      <c r="AA21" s="53"/>
      <c r="AB21" s="53"/>
      <c r="AC21" s="53"/>
      <c r="AD21" s="53"/>
      <c r="AE21" s="54"/>
      <c r="AF21" s="44"/>
      <c r="AG21" s="44"/>
      <c r="AH21" s="44"/>
      <c r="AI21" s="44"/>
      <c r="AJ21" s="44"/>
      <c r="AK21" s="44"/>
      <c r="AL21" s="44"/>
      <c r="AM21" s="44"/>
      <c r="AN21" s="44"/>
      <c r="AO21" s="44"/>
      <c r="AP21" s="44"/>
      <c r="AQ21" s="44"/>
    </row>
    <row r="22" spans="1:43" s="3" customFormat="1" ht="50.1" customHeight="1" thickTop="1" thickBot="1">
      <c r="A22" s="167">
        <f>'PANEL DE CONTROL DISTRITAL'!A21</f>
        <v>5</v>
      </c>
      <c r="B22" s="169" t="str">
        <f>'PANEL DE CONTROL DISTRITAL'!B21</f>
        <v>CONCILIACIÓN</v>
      </c>
      <c r="C22" s="166" t="str">
        <f>'PANEL DE CONTROL DISTRITAL'!C21</f>
        <v>Responsable de Módulo</v>
      </c>
      <c r="D22" s="170" t="str">
        <f>'PANEL DE CONTROL DISTRITAL'!D21</f>
        <v xml:space="preserve">Credenciales disponibles para entrega = </v>
      </c>
      <c r="E22" s="166" t="str">
        <f>'PANEL DE CONTROL DISTRITAL'!E21</f>
        <v>(Credenciales en resguardo / Credenciales totales en SIIRFE disponibles para entrega) x 100</v>
      </c>
      <c r="F22" s="171" t="str">
        <f>'PANEL DE CONTROL DISTRITAL'!F21</f>
        <v>Semanal (remesa)</v>
      </c>
      <c r="G22" s="172">
        <f>'PANEL DE CONTROL DISTRITAL'!G21</f>
        <v>1</v>
      </c>
      <c r="H22" s="25" t="str">
        <f>'PANEL DE CONTROL DISTRITAL'!H21</f>
        <v>Credenciales en resguardo</v>
      </c>
      <c r="I22" s="23">
        <v>3990</v>
      </c>
      <c r="J22" s="23">
        <v>3479</v>
      </c>
      <c r="K22" s="23">
        <v>3366</v>
      </c>
      <c r="L22" s="23">
        <v>2887</v>
      </c>
      <c r="M22" s="23">
        <v>2943</v>
      </c>
      <c r="N22" s="23">
        <v>2879</v>
      </c>
      <c r="O22" s="23">
        <v>2588</v>
      </c>
      <c r="P22" s="23">
        <v>3024</v>
      </c>
      <c r="Q22" s="23">
        <v>2930</v>
      </c>
      <c r="R22" s="23">
        <v>3035</v>
      </c>
      <c r="S22" s="23">
        <v>2687</v>
      </c>
      <c r="T22" s="23">
        <v>2988</v>
      </c>
      <c r="U22" s="23">
        <v>2723</v>
      </c>
      <c r="V22" s="23">
        <v>3038</v>
      </c>
      <c r="W22" s="23">
        <v>3355</v>
      </c>
      <c r="X22" s="23">
        <v>3078</v>
      </c>
      <c r="Y22" s="23">
        <v>2143</v>
      </c>
      <c r="Z22" s="23">
        <v>2412</v>
      </c>
      <c r="AA22" s="75">
        <v>2283</v>
      </c>
      <c r="AB22" s="75">
        <v>3609</v>
      </c>
      <c r="AC22" s="75">
        <v>4158</v>
      </c>
      <c r="AD22" s="75">
        <v>3806</v>
      </c>
      <c r="AE22" s="168">
        <f>IFERROR(SUM(I22:AD22)/SUM(I23:AD23),0)</f>
        <v>1</v>
      </c>
    </row>
    <row r="23" spans="1:43" s="3" customFormat="1" ht="50.1" customHeight="1" thickTop="1" thickBot="1">
      <c r="A23" s="167"/>
      <c r="B23" s="169"/>
      <c r="C23" s="166"/>
      <c r="D23" s="170"/>
      <c r="E23" s="166"/>
      <c r="F23" s="171"/>
      <c r="G23" s="172"/>
      <c r="H23" s="25" t="str">
        <f>'PANEL DE CONTROL DISTRITAL'!H22</f>
        <v>Credenciales totales en SIIRFE disponibles para entrega</v>
      </c>
      <c r="I23" s="43">
        <v>3990</v>
      </c>
      <c r="J23" s="43">
        <v>3479</v>
      </c>
      <c r="K23" s="43">
        <v>3366</v>
      </c>
      <c r="L23" s="43">
        <v>2887</v>
      </c>
      <c r="M23" s="43">
        <v>2943</v>
      </c>
      <c r="N23" s="43">
        <v>2879</v>
      </c>
      <c r="O23" s="43">
        <v>2588</v>
      </c>
      <c r="P23" s="43">
        <v>3024</v>
      </c>
      <c r="Q23" s="43">
        <v>2930</v>
      </c>
      <c r="R23" s="43">
        <v>3035</v>
      </c>
      <c r="S23" s="43">
        <v>2687</v>
      </c>
      <c r="T23" s="43">
        <v>2988</v>
      </c>
      <c r="U23" s="43">
        <v>2723</v>
      </c>
      <c r="V23" s="43">
        <v>3038</v>
      </c>
      <c r="W23" s="43">
        <v>3355</v>
      </c>
      <c r="X23" s="43">
        <v>3078</v>
      </c>
      <c r="Y23" s="43">
        <v>2143</v>
      </c>
      <c r="Z23" s="43">
        <v>2412</v>
      </c>
      <c r="AA23" s="98">
        <v>2283</v>
      </c>
      <c r="AB23" s="98">
        <v>3609</v>
      </c>
      <c r="AC23" s="98">
        <v>4158</v>
      </c>
      <c r="AD23" s="98">
        <v>3806</v>
      </c>
      <c r="AE23" s="168"/>
    </row>
    <row r="24" spans="1:43" s="4" customFormat="1" ht="8.25" customHeight="1" thickTop="1" thickBot="1">
      <c r="A24" s="167"/>
      <c r="B24" s="167"/>
      <c r="C24" s="167"/>
      <c r="D24" s="167"/>
      <c r="E24" s="167"/>
      <c r="F24" s="167"/>
      <c r="G24" s="167"/>
      <c r="H24" s="167"/>
      <c r="I24" s="167"/>
      <c r="J24" s="167"/>
      <c r="K24" s="167"/>
      <c r="L24" s="167"/>
      <c r="M24" s="167"/>
      <c r="N24" s="167"/>
      <c r="O24" s="167"/>
      <c r="P24" s="167"/>
      <c r="Q24" s="167"/>
      <c r="R24" s="167"/>
      <c r="S24" s="167"/>
      <c r="T24" s="167"/>
      <c r="U24" s="167"/>
      <c r="V24" s="167"/>
      <c r="W24" s="167"/>
      <c r="X24" s="167"/>
      <c r="Y24" s="167"/>
      <c r="Z24" s="167"/>
      <c r="AA24" s="167"/>
      <c r="AB24" s="167"/>
      <c r="AC24" s="167"/>
      <c r="AD24" s="167"/>
      <c r="AE24" s="167"/>
    </row>
    <row r="25" spans="1:43" ht="50.1" customHeight="1" thickTop="1" thickBot="1">
      <c r="A25" s="167">
        <f>'PANEL DE CONTROL DISTRITAL'!A24</f>
        <v>6</v>
      </c>
      <c r="B25" s="169" t="str">
        <f>'PANEL DE CONTROL DISTRITAL'!B24</f>
        <v>ENTREGA</v>
      </c>
      <c r="C25" s="166" t="str">
        <f>'PANEL DE CONTROL DISTRITAL'!C24</f>
        <v>Operador de Equipo Tecnológico</v>
      </c>
      <c r="D25" s="170" t="str">
        <f>'PANEL DE CONTROL DISTRITAL'!D24</f>
        <v xml:space="preserve">Efectividad de entrega de CPV en MAC = </v>
      </c>
      <c r="E25" s="166" t="str">
        <f>'PANEL DE CONTROL DISTRITAL'!E24</f>
        <v>(Total de credenciales entregadas / Total de credenciales solicitadas) x 100</v>
      </c>
      <c r="F25" s="171" t="str">
        <f>'PANEL DE CONTROL DISTRITAL'!F24</f>
        <v>Semanal (remesa)</v>
      </c>
      <c r="G25" s="172">
        <f>'PANEL DE CONTROL DISTRITAL'!G24</f>
        <v>0.9</v>
      </c>
      <c r="H25" s="25" t="str">
        <f>'PANEL DE CONTROL DISTRITAL'!H24</f>
        <v xml:space="preserve">Total de credenciales entregadas </v>
      </c>
      <c r="I25" s="23">
        <v>316</v>
      </c>
      <c r="J25" s="23">
        <v>1786</v>
      </c>
      <c r="K25" s="23">
        <v>1397</v>
      </c>
      <c r="L25" s="23">
        <v>1658</v>
      </c>
      <c r="M25" s="23">
        <v>1323</v>
      </c>
      <c r="N25" s="23">
        <v>1447</v>
      </c>
      <c r="O25" s="23">
        <v>1461</v>
      </c>
      <c r="P25" s="23">
        <v>1418</v>
      </c>
      <c r="Q25" s="23">
        <v>1524</v>
      </c>
      <c r="R25" s="23">
        <v>1014</v>
      </c>
      <c r="S25" s="23">
        <v>1625</v>
      </c>
      <c r="T25" s="23">
        <v>1423</v>
      </c>
      <c r="U25" s="23">
        <v>1737</v>
      </c>
      <c r="V25" s="23">
        <v>1868</v>
      </c>
      <c r="W25" s="23">
        <v>1954</v>
      </c>
      <c r="X25" s="23">
        <v>1900</v>
      </c>
      <c r="Y25" s="23">
        <v>1943</v>
      </c>
      <c r="Z25" s="23">
        <v>1794</v>
      </c>
      <c r="AA25" s="75">
        <v>1486</v>
      </c>
      <c r="AB25" s="75">
        <v>2617</v>
      </c>
      <c r="AC25" s="75">
        <v>2755</v>
      </c>
      <c r="AD25" s="64">
        <v>352</v>
      </c>
      <c r="AE25" s="168">
        <f>IFERROR(SUM(I25:AD25)/SUM(I26:AD26),0)</f>
        <v>0.9974489064694585</v>
      </c>
    </row>
    <row r="26" spans="1:43" ht="50.1" customHeight="1" thickTop="1" thickBot="1">
      <c r="A26" s="167"/>
      <c r="B26" s="169"/>
      <c r="C26" s="166"/>
      <c r="D26" s="170"/>
      <c r="E26" s="166"/>
      <c r="F26" s="171"/>
      <c r="G26" s="172"/>
      <c r="H26" s="25" t="str">
        <f>'PANEL DE CONTROL DISTRITAL'!H25</f>
        <v xml:space="preserve"> Total de credenciales solicitadas</v>
      </c>
      <c r="I26" s="43">
        <v>316</v>
      </c>
      <c r="J26" s="43">
        <v>1792</v>
      </c>
      <c r="K26" s="43">
        <v>1400</v>
      </c>
      <c r="L26" s="43">
        <v>1664</v>
      </c>
      <c r="M26" s="43">
        <v>1330</v>
      </c>
      <c r="N26" s="43">
        <v>1450</v>
      </c>
      <c r="O26" s="43">
        <v>1463</v>
      </c>
      <c r="P26" s="43">
        <v>1420</v>
      </c>
      <c r="Q26" s="43">
        <v>1530</v>
      </c>
      <c r="R26" s="43">
        <v>1016</v>
      </c>
      <c r="S26" s="43">
        <v>1629</v>
      </c>
      <c r="T26" s="43">
        <v>1432</v>
      </c>
      <c r="U26" s="43">
        <v>1739</v>
      </c>
      <c r="V26" s="43">
        <v>1874</v>
      </c>
      <c r="W26" s="43">
        <v>1961</v>
      </c>
      <c r="X26" s="43">
        <v>1903</v>
      </c>
      <c r="Y26" s="43">
        <v>1945</v>
      </c>
      <c r="Z26" s="43">
        <v>1803</v>
      </c>
      <c r="AA26" s="98">
        <v>1490</v>
      </c>
      <c r="AB26" s="98">
        <v>2618</v>
      </c>
      <c r="AC26" s="98">
        <v>2760</v>
      </c>
      <c r="AD26" s="68">
        <v>352</v>
      </c>
      <c r="AE26" s="168"/>
    </row>
    <row r="27" spans="1:43" ht="15.75" customHeight="1" thickTop="1">
      <c r="B27" s="1" t="s">
        <v>116</v>
      </c>
      <c r="H27" s="55"/>
      <c r="I27" s="56"/>
      <c r="J27" s="56"/>
      <c r="K27" s="56"/>
      <c r="L27" s="56"/>
      <c r="M27" s="56"/>
      <c r="N27" s="56"/>
      <c r="O27" s="56"/>
      <c r="P27" s="56"/>
      <c r="Q27" s="56"/>
      <c r="R27" s="56"/>
      <c r="S27" s="56"/>
      <c r="T27" s="56"/>
      <c r="U27" s="56"/>
      <c r="V27" s="56"/>
      <c r="W27" s="56"/>
      <c r="X27" s="56"/>
      <c r="Y27" s="56"/>
      <c r="Z27" s="56"/>
      <c r="AA27" s="56"/>
      <c r="AB27" s="56"/>
      <c r="AC27" s="56"/>
      <c r="AD27" s="56"/>
      <c r="AE27" s="12"/>
    </row>
    <row r="28" spans="1:43" ht="15.75" customHeight="1">
      <c r="H28" s="57"/>
    </row>
    <row r="29" spans="1:43" ht="15.75" customHeight="1">
      <c r="H29" s="57"/>
      <c r="I29" s="179" t="s">
        <v>117</v>
      </c>
      <c r="J29" s="179"/>
      <c r="K29" s="179"/>
      <c r="L29" s="179"/>
    </row>
    <row r="30" spans="1:43" ht="15.75" customHeight="1">
      <c r="H30" s="57"/>
      <c r="I30" s="26"/>
      <c r="J30" s="27" t="s">
        <v>118</v>
      </c>
      <c r="K30" s="27"/>
      <c r="L30" s="27"/>
    </row>
    <row r="31" spans="1:43" ht="39" customHeight="1">
      <c r="H31" s="57"/>
      <c r="I31" s="28"/>
      <c r="J31" s="27" t="s">
        <v>119</v>
      </c>
      <c r="K31" s="27"/>
      <c r="L31" s="27"/>
    </row>
    <row r="32" spans="1:43" ht="30" customHeight="1">
      <c r="H32" s="57"/>
      <c r="I32" s="29"/>
      <c r="J32" s="27" t="s">
        <v>120</v>
      </c>
      <c r="K32" s="27"/>
      <c r="L32" s="27"/>
    </row>
    <row r="33" spans="2:13" ht="30" customHeight="1">
      <c r="H33" s="57"/>
      <c r="I33" s="27"/>
      <c r="J33" s="27"/>
      <c r="K33" s="27"/>
      <c r="L33" s="27"/>
    </row>
    <row r="34" spans="2:13" ht="30" customHeight="1">
      <c r="B34" s="180" t="s">
        <v>121</v>
      </c>
      <c r="C34" s="180"/>
      <c r="D34" s="180"/>
      <c r="E34" s="180"/>
      <c r="F34" s="180"/>
      <c r="G34" s="180"/>
      <c r="H34" s="180"/>
      <c r="I34" s="180"/>
      <c r="J34" s="180"/>
      <c r="K34" s="180"/>
      <c r="L34" s="180"/>
      <c r="M34" s="181"/>
    </row>
    <row r="35" spans="2:13" ht="30" customHeight="1">
      <c r="B35" s="182" t="s">
        <v>122</v>
      </c>
      <c r="C35" s="182"/>
      <c r="D35" s="182"/>
      <c r="E35" s="182"/>
      <c r="F35" s="182"/>
      <c r="G35" s="183"/>
      <c r="H35" s="184" t="s">
        <v>123</v>
      </c>
      <c r="I35" s="182"/>
      <c r="J35" s="182"/>
      <c r="K35" s="182"/>
      <c r="L35" s="182"/>
      <c r="M35" s="183"/>
    </row>
    <row r="36" spans="2:13" ht="30" customHeight="1">
      <c r="B36" s="173"/>
      <c r="C36" s="174"/>
      <c r="D36" s="174"/>
      <c r="E36" s="174"/>
      <c r="F36" s="174"/>
      <c r="G36" s="175"/>
      <c r="H36" s="173"/>
      <c r="I36" s="174"/>
      <c r="J36" s="174"/>
      <c r="K36" s="174"/>
      <c r="L36" s="174"/>
      <c r="M36" s="175"/>
    </row>
    <row r="37" spans="2:13" ht="30" customHeight="1">
      <c r="B37" s="176"/>
      <c r="C37" s="177"/>
      <c r="D37" s="177"/>
      <c r="E37" s="177"/>
      <c r="F37" s="177"/>
      <c r="G37" s="178"/>
      <c r="H37" s="176"/>
      <c r="I37" s="177"/>
      <c r="J37" s="177"/>
      <c r="K37" s="177"/>
      <c r="L37" s="177"/>
      <c r="M37" s="178"/>
    </row>
  </sheetData>
  <mergeCells count="71">
    <mergeCell ref="AE25:AE26"/>
    <mergeCell ref="I29:L29"/>
    <mergeCell ref="B34:M34"/>
    <mergeCell ref="B35:G35"/>
    <mergeCell ref="H35:M35"/>
    <mergeCell ref="B36:G37"/>
    <mergeCell ref="H36:M37"/>
    <mergeCell ref="G22:G23"/>
    <mergeCell ref="AE22:AE23"/>
    <mergeCell ref="A24:AE24"/>
    <mergeCell ref="A25:A26"/>
    <mergeCell ref="B25:B26"/>
    <mergeCell ref="C25:C26"/>
    <mergeCell ref="D25:D26"/>
    <mergeCell ref="E25:E26"/>
    <mergeCell ref="F25:F26"/>
    <mergeCell ref="G25:G26"/>
    <mergeCell ref="A22:A23"/>
    <mergeCell ref="B22:B23"/>
    <mergeCell ref="C22:C23"/>
    <mergeCell ref="D22:D23"/>
    <mergeCell ref="E22:E23"/>
    <mergeCell ref="F22:F23"/>
    <mergeCell ref="A18:AE18"/>
    <mergeCell ref="A19:A20"/>
    <mergeCell ref="B19:B20"/>
    <mergeCell ref="C19:C20"/>
    <mergeCell ref="D19:D20"/>
    <mergeCell ref="E19:E20"/>
    <mergeCell ref="F19:F20"/>
    <mergeCell ref="G19:G20"/>
    <mergeCell ref="AE19:AE20"/>
    <mergeCell ref="A15:AE15"/>
    <mergeCell ref="A16:A17"/>
    <mergeCell ref="B16:B17"/>
    <mergeCell ref="C16:C17"/>
    <mergeCell ref="D16:D17"/>
    <mergeCell ref="E16:E17"/>
    <mergeCell ref="F16:F17"/>
    <mergeCell ref="G16:G17"/>
    <mergeCell ref="AE16:AE17"/>
    <mergeCell ref="A10:A11"/>
    <mergeCell ref="B10:B11"/>
    <mergeCell ref="C10:C11"/>
    <mergeCell ref="D10:D11"/>
    <mergeCell ref="E10:E11"/>
    <mergeCell ref="A12:AE12"/>
    <mergeCell ref="A13:A14"/>
    <mergeCell ref="B13:B14"/>
    <mergeCell ref="C13:C14"/>
    <mergeCell ref="D13:D14"/>
    <mergeCell ref="E13:E14"/>
    <mergeCell ref="F13:F14"/>
    <mergeCell ref="G13:G14"/>
    <mergeCell ref="AE13:AE14"/>
    <mergeCell ref="AE10:AE11"/>
    <mergeCell ref="F10:F11"/>
    <mergeCell ref="AE6:AE9"/>
    <mergeCell ref="B7:D7"/>
    <mergeCell ref="A1:AE1"/>
    <mergeCell ref="F2:G2"/>
    <mergeCell ref="A4:AE4"/>
    <mergeCell ref="A5:AE5"/>
    <mergeCell ref="E7:H7"/>
    <mergeCell ref="I7:X7"/>
    <mergeCell ref="B8:X8"/>
    <mergeCell ref="A6:A9"/>
    <mergeCell ref="B6:H6"/>
    <mergeCell ref="I6:X6"/>
    <mergeCell ref="X2:AE2"/>
    <mergeCell ref="G10:G11"/>
  </mergeCells>
  <conditionalFormatting sqref="I21:AD21">
    <cfRule type="colorScale" priority="689">
      <colorScale>
        <cfvo type="min"/>
        <cfvo type="percentile" val="50"/>
        <cfvo type="max"/>
        <color rgb="FFE98BD7"/>
        <color rgb="FFD5007F"/>
        <color rgb="FF950054"/>
      </colorScale>
    </cfRule>
  </conditionalFormatting>
  <conditionalFormatting sqref="AE10">
    <cfRule type="cellIs" dxfId="374" priority="15" operator="greaterThan">
      <formula>95%</formula>
    </cfRule>
    <cfRule type="cellIs" dxfId="373" priority="16" operator="greaterThanOrEqual">
      <formula>90%</formula>
    </cfRule>
    <cfRule type="cellIs" dxfId="372" priority="17" operator="lessThan">
      <formula>89.99%</formula>
    </cfRule>
  </conditionalFormatting>
  <conditionalFormatting sqref="AE13">
    <cfRule type="cellIs" dxfId="371" priority="12" operator="greaterThan">
      <formula>95%</formula>
    </cfRule>
    <cfRule type="cellIs" dxfId="370" priority="13" operator="greaterThanOrEqual">
      <formula>90%</formula>
    </cfRule>
    <cfRule type="cellIs" dxfId="369" priority="14" operator="lessThan">
      <formula>89.99%</formula>
    </cfRule>
  </conditionalFormatting>
  <conditionalFormatting sqref="AE16">
    <cfRule type="cellIs" dxfId="368" priority="9" operator="greaterThan">
      <formula>95%</formula>
    </cfRule>
    <cfRule type="cellIs" dxfId="367" priority="10" operator="greaterThanOrEqual">
      <formula>90%</formula>
    </cfRule>
    <cfRule type="cellIs" dxfId="366" priority="11" operator="lessThan">
      <formula>89.99%</formula>
    </cfRule>
  </conditionalFormatting>
  <conditionalFormatting sqref="AE19">
    <cfRule type="cellIs" dxfId="365" priority="6" operator="greaterThan">
      <formula>95%</formula>
    </cfRule>
    <cfRule type="cellIs" dxfId="364" priority="7" operator="greaterThanOrEqual">
      <formula>90%</formula>
    </cfRule>
    <cfRule type="cellIs" dxfId="363" priority="8" operator="lessThan">
      <formula>89.99%</formula>
    </cfRule>
  </conditionalFormatting>
  <conditionalFormatting sqref="AE22">
    <cfRule type="cellIs" dxfId="362" priority="1" operator="greaterThanOrEqual">
      <formula>100%</formula>
    </cfRule>
    <cfRule type="cellIs" dxfId="361" priority="2" operator="lessThan">
      <formula>99.99%</formula>
    </cfRule>
  </conditionalFormatting>
  <conditionalFormatting sqref="AE25">
    <cfRule type="cellIs" dxfId="360" priority="3" operator="greaterThan">
      <formula>95%</formula>
    </cfRule>
    <cfRule type="cellIs" dxfId="359" priority="4" operator="greaterThanOrEqual">
      <formula>90%</formula>
    </cfRule>
    <cfRule type="cellIs" dxfId="358" priority="5" operator="lessThan">
      <formula>89.99%</formula>
    </cfRule>
  </conditionalFormatting>
  <dataValidations count="1">
    <dataValidation showDropDown="1" showInputMessage="1" showErrorMessage="1" sqref="C21 G19:G23 G10:G11 G16:G17 G13:G14 G25:G26" xr:uid="{3E058B9F-365B-41FB-84FE-1DF16C2AD5A0}"/>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812055-7443-47E3-8458-F6E2DD3D5E03}">
  <sheetPr>
    <tabColor rgb="FF92D050"/>
  </sheetPr>
  <dimension ref="A1:AQ37"/>
  <sheetViews>
    <sheetView showGridLines="0" topLeftCell="U20" zoomScale="85" zoomScaleNormal="85" workbookViewId="0">
      <selection activeCell="AE22" sqref="AE22:AE23"/>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0" width="10.7109375" style="1" customWidth="1"/>
    <col min="31" max="31" width="22.7109375" style="1" customWidth="1"/>
    <col min="32" max="16384" width="11.42578125" style="1"/>
  </cols>
  <sheetData>
    <row r="1" spans="1:43" ht="40.5" customHeight="1">
      <c r="A1" s="148" t="str">
        <f>'PANEL DE CONTROL DISTRITAL'!A1:Q1</f>
        <v>INSTITUTO NACIONAL ELECTORAL
SISTEMA DE GESTIÓN DE LA CALIDAD
ESTADO DE MÉXICO</v>
      </c>
      <c r="B1" s="148"/>
      <c r="C1" s="148"/>
      <c r="D1" s="148"/>
      <c r="E1" s="148"/>
      <c r="F1" s="148"/>
      <c r="G1" s="148"/>
      <c r="H1" s="148"/>
      <c r="I1" s="148"/>
      <c r="J1" s="148"/>
      <c r="K1" s="148"/>
      <c r="L1" s="148"/>
      <c r="M1" s="148"/>
      <c r="N1" s="148"/>
      <c r="O1" s="148"/>
      <c r="P1" s="148"/>
      <c r="Q1" s="148"/>
      <c r="R1" s="148"/>
      <c r="S1" s="148"/>
      <c r="T1" s="148"/>
      <c r="U1" s="148"/>
      <c r="V1" s="148"/>
      <c r="W1" s="148"/>
      <c r="X1" s="148"/>
      <c r="Y1" s="148"/>
      <c r="Z1" s="148"/>
      <c r="AA1" s="148"/>
      <c r="AB1" s="148"/>
      <c r="AC1" s="148"/>
      <c r="AD1" s="148"/>
      <c r="AE1" s="148"/>
    </row>
    <row r="2" spans="1:43" ht="33.75" customHeight="1">
      <c r="A2" s="11"/>
      <c r="B2" s="11"/>
      <c r="C2" s="11"/>
      <c r="D2" s="9" t="s">
        <v>89</v>
      </c>
      <c r="E2" s="9">
        <v>30</v>
      </c>
      <c r="F2" s="149" t="s">
        <v>90</v>
      </c>
      <c r="G2" s="149"/>
      <c r="H2" s="20">
        <v>153051</v>
      </c>
      <c r="I2" s="19"/>
      <c r="J2" s="19"/>
      <c r="K2" s="11"/>
      <c r="L2" s="11"/>
      <c r="M2" s="11"/>
      <c r="N2" s="11"/>
      <c r="O2" s="11"/>
      <c r="P2" s="11"/>
      <c r="Q2" s="11"/>
      <c r="R2" s="11"/>
      <c r="S2" s="11"/>
      <c r="T2" s="11"/>
      <c r="U2" s="11"/>
      <c r="V2" s="11"/>
      <c r="W2" s="58"/>
      <c r="X2" s="150" t="str">
        <f>'PANEL DE CONTROL DISTRITAL'!M2</f>
        <v>Fecha de corte: 22/01/2024</v>
      </c>
      <c r="Y2" s="150"/>
      <c r="Z2" s="150"/>
      <c r="AA2" s="150"/>
      <c r="AB2" s="150"/>
      <c r="AC2" s="150"/>
      <c r="AD2" s="150"/>
      <c r="AE2" s="150"/>
      <c r="AF2" s="15"/>
    </row>
    <row r="3" spans="1:43" ht="11.25" customHeight="1">
      <c r="A3" s="11"/>
      <c r="B3" s="6"/>
      <c r="C3" s="6"/>
      <c r="D3" s="6"/>
      <c r="E3" s="6"/>
      <c r="F3" s="6"/>
      <c r="G3" s="6"/>
      <c r="H3" s="6"/>
      <c r="I3" s="6"/>
      <c r="J3" s="6"/>
      <c r="K3" s="6"/>
      <c r="L3" s="6"/>
      <c r="M3" s="6"/>
      <c r="N3" s="6"/>
      <c r="O3" s="6"/>
      <c r="P3" s="6"/>
      <c r="Q3" s="6"/>
      <c r="R3" s="6"/>
      <c r="S3" s="6"/>
      <c r="T3" s="6"/>
      <c r="U3" s="6"/>
      <c r="V3" s="6"/>
      <c r="W3" s="6"/>
      <c r="X3" s="6"/>
      <c r="Y3" s="6"/>
      <c r="Z3" s="6"/>
      <c r="AA3" s="6"/>
      <c r="AB3" s="6"/>
      <c r="AC3" s="6"/>
      <c r="AD3" s="6"/>
    </row>
    <row r="4" spans="1:43" ht="30" customHeight="1">
      <c r="A4" s="154" t="s">
        <v>91</v>
      </c>
      <c r="B4" s="155"/>
      <c r="C4" s="155"/>
      <c r="D4" s="155"/>
      <c r="E4" s="155"/>
      <c r="F4" s="155"/>
      <c r="G4" s="155"/>
      <c r="H4" s="155"/>
      <c r="I4" s="155"/>
      <c r="J4" s="155"/>
      <c r="K4" s="155"/>
      <c r="L4" s="155"/>
      <c r="M4" s="155"/>
      <c r="N4" s="155"/>
      <c r="O4" s="155"/>
      <c r="P4" s="155"/>
      <c r="Q4" s="155"/>
      <c r="R4" s="155"/>
      <c r="S4" s="155"/>
      <c r="T4" s="155"/>
      <c r="U4" s="155"/>
      <c r="V4" s="155"/>
      <c r="W4" s="155"/>
      <c r="X4" s="155"/>
      <c r="Y4" s="155"/>
      <c r="Z4" s="155"/>
      <c r="AA4" s="155"/>
      <c r="AB4" s="155"/>
      <c r="AC4" s="155"/>
      <c r="AD4" s="155"/>
      <c r="AE4" s="156"/>
      <c r="AG4" s="18"/>
    </row>
    <row r="5" spans="1:43" ht="5.25" customHeight="1">
      <c r="A5" s="157"/>
      <c r="B5" s="158"/>
      <c r="C5" s="158"/>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9"/>
    </row>
    <row r="6" spans="1:43" ht="18" customHeight="1">
      <c r="A6" s="151" t="str">
        <f>'PANEL DE CONTROL DISTRITAL'!A6</f>
        <v>Número</v>
      </c>
      <c r="B6" s="152" t="str">
        <f>'PANEL DE CONTROL DISTRITAL'!B6</f>
        <v xml:space="preserve">PROCESOS SUSTANTIVOS E INDICADORES </v>
      </c>
      <c r="C6" s="152"/>
      <c r="D6" s="152"/>
      <c r="E6" s="152"/>
      <c r="F6" s="152"/>
      <c r="G6" s="152"/>
      <c r="H6" s="152"/>
      <c r="I6" s="160" t="s">
        <v>92</v>
      </c>
      <c r="J6" s="161"/>
      <c r="K6" s="161"/>
      <c r="L6" s="161"/>
      <c r="M6" s="161"/>
      <c r="N6" s="161"/>
      <c r="O6" s="161"/>
      <c r="P6" s="161"/>
      <c r="Q6" s="161"/>
      <c r="R6" s="161"/>
      <c r="S6" s="161"/>
      <c r="T6" s="161"/>
      <c r="U6" s="161"/>
      <c r="V6" s="161"/>
      <c r="W6" s="161"/>
      <c r="X6" s="161"/>
      <c r="Y6" s="85"/>
      <c r="Z6" s="85"/>
      <c r="AA6" s="85"/>
      <c r="AB6" s="85"/>
      <c r="AC6" s="85"/>
      <c r="AD6" s="85"/>
      <c r="AE6" s="153" t="s">
        <v>93</v>
      </c>
    </row>
    <row r="7" spans="1:43" ht="17.25" customHeight="1">
      <c r="A7" s="151"/>
      <c r="B7" s="152" t="str">
        <f>'PANEL DE CONTROL DISTRITAL'!B7</f>
        <v>DESCRIPCIÓN</v>
      </c>
      <c r="C7" s="152"/>
      <c r="D7" s="152"/>
      <c r="E7" s="152" t="str">
        <f>'PANEL DE CONTROL DISTRITAL'!E7</f>
        <v>MEDICIÓN</v>
      </c>
      <c r="F7" s="152"/>
      <c r="G7" s="152"/>
      <c r="H7" s="152"/>
      <c r="I7" s="162" t="str">
        <f>'PANEL DE CONTROL DISTRITAL'!A5</f>
        <v>CAMPAÑA ANUAL INTENSA 2023</v>
      </c>
      <c r="J7" s="163"/>
      <c r="K7" s="163"/>
      <c r="L7" s="163"/>
      <c r="M7" s="163"/>
      <c r="N7" s="163"/>
      <c r="O7" s="163"/>
      <c r="P7" s="163"/>
      <c r="Q7" s="163"/>
      <c r="R7" s="163"/>
      <c r="S7" s="163"/>
      <c r="T7" s="163"/>
      <c r="U7" s="163"/>
      <c r="V7" s="163"/>
      <c r="W7" s="163"/>
      <c r="X7" s="163"/>
      <c r="Y7" s="86"/>
      <c r="Z7" s="86"/>
      <c r="AA7" s="86"/>
      <c r="AB7" s="86"/>
      <c r="AC7" s="86"/>
      <c r="AD7" s="86"/>
      <c r="AE7" s="153"/>
    </row>
    <row r="8" spans="1:43" ht="5.25" customHeight="1">
      <c r="A8" s="151"/>
      <c r="B8" s="164"/>
      <c r="C8" s="165"/>
      <c r="D8" s="165"/>
      <c r="E8" s="165"/>
      <c r="F8" s="165"/>
      <c r="G8" s="165"/>
      <c r="H8" s="165"/>
      <c r="I8" s="165"/>
      <c r="J8" s="165"/>
      <c r="K8" s="165"/>
      <c r="L8" s="165"/>
      <c r="M8" s="165"/>
      <c r="N8" s="165"/>
      <c r="O8" s="165"/>
      <c r="P8" s="165"/>
      <c r="Q8" s="165"/>
      <c r="R8" s="165"/>
      <c r="S8" s="165"/>
      <c r="T8" s="165"/>
      <c r="U8" s="165"/>
      <c r="V8" s="165"/>
      <c r="W8" s="165"/>
      <c r="X8" s="165"/>
      <c r="Y8" s="87"/>
      <c r="Z8" s="87"/>
      <c r="AA8" s="87"/>
      <c r="AB8" s="87"/>
      <c r="AC8" s="87"/>
      <c r="AD8" s="87"/>
      <c r="AE8" s="153"/>
    </row>
    <row r="9" spans="1:43" s="2" customFormat="1" ht="29.25" customHeight="1" thickTop="1" thickBot="1">
      <c r="A9" s="151"/>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42" t="str">
        <f>'PANEL DE CONTROL DISTRITAL'!H8</f>
        <v>Nominativo</v>
      </c>
      <c r="I9" s="31" t="str">
        <f>'152551'!I9</f>
        <v>2023-37</v>
      </c>
      <c r="J9" s="31" t="str">
        <f>'152551'!J9</f>
        <v>2023-38</v>
      </c>
      <c r="K9" s="31" t="str">
        <f>'152551'!K9</f>
        <v>2023-39</v>
      </c>
      <c r="L9" s="31" t="str">
        <f>'152551'!L9</f>
        <v>2023-40</v>
      </c>
      <c r="M9" s="31" t="str">
        <f>'152551'!M9</f>
        <v>2023-41</v>
      </c>
      <c r="N9" s="31" t="str">
        <f>'152551'!N9</f>
        <v>2023-42</v>
      </c>
      <c r="O9" s="31" t="str">
        <f>'152551'!O9</f>
        <v>2023-43</v>
      </c>
      <c r="P9" s="31" t="str">
        <f>'152551'!P9</f>
        <v>2023-44</v>
      </c>
      <c r="Q9" s="31" t="str">
        <f>'152551'!Q9</f>
        <v>2023-45</v>
      </c>
      <c r="R9" s="31" t="str">
        <f>'152551'!R9</f>
        <v>2023-46</v>
      </c>
      <c r="S9" s="31" t="str">
        <f>'152551'!S9</f>
        <v>2023-47</v>
      </c>
      <c r="T9" s="31" t="str">
        <f>'152551'!T9</f>
        <v>2023-48</v>
      </c>
      <c r="U9" s="31" t="str">
        <f>'152551'!U9</f>
        <v>2023-49</v>
      </c>
      <c r="V9" s="31" t="str">
        <f>'152551'!V9</f>
        <v>2023-50</v>
      </c>
      <c r="W9" s="31" t="str">
        <f>'152551'!W9</f>
        <v>2023-51</v>
      </c>
      <c r="X9" s="31" t="str">
        <f>'152551'!X9</f>
        <v>2023-52</v>
      </c>
      <c r="Y9" s="31" t="s">
        <v>110</v>
      </c>
      <c r="Z9" s="31" t="s">
        <v>111</v>
      </c>
      <c r="AA9" s="31" t="s">
        <v>112</v>
      </c>
      <c r="AB9" s="31" t="s">
        <v>113</v>
      </c>
      <c r="AC9" s="31" t="s">
        <v>114</v>
      </c>
      <c r="AD9" s="31" t="s">
        <v>115</v>
      </c>
      <c r="AE9" s="153"/>
    </row>
    <row r="10" spans="1:43" s="2" customFormat="1" ht="50.1" customHeight="1" thickTop="1" thickBot="1">
      <c r="A10" s="167">
        <f>'PANEL DE CONTROL DISTRITAL'!A9</f>
        <v>1</v>
      </c>
      <c r="B10" s="169" t="str">
        <f>'PANEL DE CONTROL DISTRITAL'!B9</f>
        <v>ENTREVISTA</v>
      </c>
      <c r="C10" s="166" t="str">
        <f>'PANEL DE CONTROL DISTRITAL'!C9</f>
        <v xml:space="preserve"> Auxiliar de Atención Ciudadana</v>
      </c>
      <c r="D10" s="170" t="str">
        <f>'PANEL DE CONTROL DISTRITAL'!D9</f>
        <v>Efectividad de la entrevista =</v>
      </c>
      <c r="E10" s="166" t="str">
        <f>'PANEL DE CONTROL DISTRITAL'!E9</f>
        <v>(Número de trámites aplicados / (Número de fichas requisitadas - Notificaciones de improcedencia de trámite)) x 100</v>
      </c>
      <c r="F10" s="171" t="str">
        <f>'PANEL DE CONTROL DISTRITAL'!F9</f>
        <v>Semanal (remesa)</v>
      </c>
      <c r="G10" s="172">
        <f>'PANEL DE CONTROL DISTRITAL'!G9</f>
        <v>0.9</v>
      </c>
      <c r="H10" s="25" t="str">
        <f>'PANEL DE CONTROL DISTRITAL'!H9</f>
        <v>Número de trámites aplicados</v>
      </c>
      <c r="I10" s="23">
        <v>86</v>
      </c>
      <c r="J10" s="23">
        <v>521</v>
      </c>
      <c r="K10" s="23">
        <v>510</v>
      </c>
      <c r="L10" s="23">
        <v>518</v>
      </c>
      <c r="M10" s="23">
        <v>559</v>
      </c>
      <c r="N10" s="23">
        <v>541</v>
      </c>
      <c r="O10" s="23">
        <v>581</v>
      </c>
      <c r="P10" s="23">
        <v>604</v>
      </c>
      <c r="Q10" s="23">
        <v>569</v>
      </c>
      <c r="R10" s="23">
        <v>366</v>
      </c>
      <c r="S10" s="23">
        <v>682</v>
      </c>
      <c r="T10" s="23">
        <v>647</v>
      </c>
      <c r="U10" s="23">
        <v>672</v>
      </c>
      <c r="V10" s="23">
        <v>918</v>
      </c>
      <c r="W10" s="23">
        <v>754</v>
      </c>
      <c r="X10" s="23">
        <v>563</v>
      </c>
      <c r="Y10" s="23">
        <v>691</v>
      </c>
      <c r="Z10" s="23">
        <v>577</v>
      </c>
      <c r="AA10" s="23">
        <v>839</v>
      </c>
      <c r="AB10" s="23">
        <v>1347</v>
      </c>
      <c r="AC10" s="64">
        <v>2</v>
      </c>
      <c r="AD10" s="64">
        <v>519</v>
      </c>
      <c r="AE10" s="168">
        <f>IFERROR(SUM(I10:AD10)/SUM(I11:AD11),0)</f>
        <v>0.99977044915448776</v>
      </c>
    </row>
    <row r="11" spans="1:43" s="2" customFormat="1" ht="50.1" customHeight="1" thickTop="1" thickBot="1">
      <c r="A11" s="167"/>
      <c r="B11" s="169"/>
      <c r="C11" s="166"/>
      <c r="D11" s="170"/>
      <c r="E11" s="166"/>
      <c r="F11" s="171"/>
      <c r="G11" s="172"/>
      <c r="H11" s="25" t="str">
        <f>'PANEL DE CONTROL DISTRITAL'!H10</f>
        <v>Número de fichas requisitadas - Notificaciones de improcedencia de trámite</v>
      </c>
      <c r="I11" s="43">
        <v>86</v>
      </c>
      <c r="J11" s="43">
        <v>521</v>
      </c>
      <c r="K11" s="43">
        <v>510</v>
      </c>
      <c r="L11" s="43">
        <v>518</v>
      </c>
      <c r="M11" s="43">
        <v>559</v>
      </c>
      <c r="N11" s="43">
        <v>541</v>
      </c>
      <c r="O11" s="43">
        <v>581</v>
      </c>
      <c r="P11" s="43">
        <v>604</v>
      </c>
      <c r="Q11" s="43">
        <v>569</v>
      </c>
      <c r="R11" s="43">
        <v>366</v>
      </c>
      <c r="S11" s="43">
        <v>685</v>
      </c>
      <c r="T11" s="43">
        <v>647</v>
      </c>
      <c r="U11" s="43">
        <v>672</v>
      </c>
      <c r="V11" s="43">
        <v>918</v>
      </c>
      <c r="W11" s="43">
        <v>754</v>
      </c>
      <c r="X11" s="43">
        <v>563</v>
      </c>
      <c r="Y11" s="43">
        <v>691</v>
      </c>
      <c r="Z11" s="43">
        <v>577</v>
      </c>
      <c r="AA11" s="43">
        <v>839</v>
      </c>
      <c r="AB11" s="43">
        <v>1347</v>
      </c>
      <c r="AC11" s="68">
        <v>2</v>
      </c>
      <c r="AD11" s="68">
        <v>519</v>
      </c>
      <c r="AE11" s="168"/>
    </row>
    <row r="12" spans="1:43" s="45" customFormat="1" ht="7.5" customHeight="1" thickTop="1" thickBot="1">
      <c r="A12" s="167"/>
      <c r="B12" s="167"/>
      <c r="C12" s="167"/>
      <c r="D12" s="167"/>
      <c r="E12" s="167"/>
      <c r="F12" s="167"/>
      <c r="G12" s="167"/>
      <c r="H12" s="167"/>
      <c r="I12" s="167"/>
      <c r="J12" s="167"/>
      <c r="K12" s="167"/>
      <c r="L12" s="167"/>
      <c r="M12" s="167"/>
      <c r="N12" s="167"/>
      <c r="O12" s="167"/>
      <c r="P12" s="167"/>
      <c r="Q12" s="167"/>
      <c r="R12" s="167"/>
      <c r="S12" s="167"/>
      <c r="T12" s="167"/>
      <c r="U12" s="167"/>
      <c r="V12" s="167"/>
      <c r="W12" s="167"/>
      <c r="X12" s="167"/>
      <c r="Y12" s="167"/>
      <c r="Z12" s="167"/>
      <c r="AA12" s="167"/>
      <c r="AB12" s="167"/>
      <c r="AC12" s="167"/>
      <c r="AD12" s="167"/>
      <c r="AE12" s="167"/>
      <c r="AF12" s="44"/>
      <c r="AG12" s="44"/>
      <c r="AH12" s="44"/>
      <c r="AI12" s="44"/>
      <c r="AJ12" s="44"/>
      <c r="AK12" s="44"/>
      <c r="AL12" s="44"/>
      <c r="AM12" s="44"/>
      <c r="AN12" s="44"/>
      <c r="AO12" s="44"/>
      <c r="AP12" s="44"/>
      <c r="AQ12" s="44"/>
    </row>
    <row r="13" spans="1:43" s="3" customFormat="1" ht="50.1" customHeight="1" thickTop="1" thickBot="1">
      <c r="A13" s="167">
        <f>'PANEL DE CONTROL DISTRITAL'!A12</f>
        <v>2</v>
      </c>
      <c r="B13" s="169" t="str">
        <f>'PANEL DE CONTROL DISTRITAL'!B12</f>
        <v>TRÁMITE</v>
      </c>
      <c r="C13" s="166" t="str">
        <f>'PANEL DE CONTROL DISTRITAL'!C12</f>
        <v>Operador de Equipo Tecnológico</v>
      </c>
      <c r="D13" s="170" t="str">
        <f>'PANEL DE CONTROL DISTRITAL'!D12</f>
        <v>Trámites exitosos efectivos=</v>
      </c>
      <c r="E13" s="166" t="str">
        <f>'PANEL DE CONTROL DISTRITAL'!E12</f>
        <v>(Número de trámites exitosos / Número de trámites aplicados) x 100</v>
      </c>
      <c r="F13" s="171" t="str">
        <f>'PANEL DE CONTROL DISTRITAL'!F12</f>
        <v>Semanal (remesa)</v>
      </c>
      <c r="G13" s="172">
        <f>'PANEL DE CONTROL DISTRITAL'!G12</f>
        <v>0.9</v>
      </c>
      <c r="H13" s="25" t="str">
        <f>'PANEL DE CONTROL DISTRITAL'!H12</f>
        <v>Número de trámites exitosos</v>
      </c>
      <c r="I13" s="23">
        <v>86</v>
      </c>
      <c r="J13" s="23">
        <v>521</v>
      </c>
      <c r="K13" s="23">
        <v>506</v>
      </c>
      <c r="L13" s="23">
        <v>515</v>
      </c>
      <c r="M13" s="23">
        <v>554</v>
      </c>
      <c r="N13" s="23">
        <v>537</v>
      </c>
      <c r="O13" s="23">
        <v>576</v>
      </c>
      <c r="P13" s="23">
        <v>603</v>
      </c>
      <c r="Q13" s="23">
        <v>569</v>
      </c>
      <c r="R13" s="23">
        <v>366</v>
      </c>
      <c r="S13" s="23">
        <v>682</v>
      </c>
      <c r="T13" s="23">
        <v>641</v>
      </c>
      <c r="U13" s="23">
        <v>669</v>
      </c>
      <c r="V13" s="23">
        <v>913</v>
      </c>
      <c r="W13" s="23">
        <v>753</v>
      </c>
      <c r="X13" s="23">
        <v>562</v>
      </c>
      <c r="Y13" s="23">
        <v>688</v>
      </c>
      <c r="Z13" s="23">
        <v>575</v>
      </c>
      <c r="AA13" s="23">
        <v>826</v>
      </c>
      <c r="AB13" s="23">
        <v>1344</v>
      </c>
      <c r="AC13" s="75">
        <v>1911</v>
      </c>
      <c r="AD13" s="64">
        <v>519</v>
      </c>
      <c r="AE13" s="168">
        <f>IFERROR(SUM(I13:AD13)/SUM(I14:AD14),0)</f>
        <v>0.99599358974358976</v>
      </c>
    </row>
    <row r="14" spans="1:43" s="3" customFormat="1" ht="50.1" customHeight="1" thickTop="1" thickBot="1">
      <c r="A14" s="167"/>
      <c r="B14" s="169"/>
      <c r="C14" s="166"/>
      <c r="D14" s="170"/>
      <c r="E14" s="166"/>
      <c r="F14" s="171"/>
      <c r="G14" s="172"/>
      <c r="H14" s="25" t="str">
        <f>'PANEL DE CONTROL DISTRITAL'!H13</f>
        <v>Número de trámites aplicados</v>
      </c>
      <c r="I14" s="43">
        <v>86</v>
      </c>
      <c r="J14" s="43">
        <v>521</v>
      </c>
      <c r="K14" s="43">
        <v>510</v>
      </c>
      <c r="L14" s="43">
        <v>518</v>
      </c>
      <c r="M14" s="43">
        <v>559</v>
      </c>
      <c r="N14" s="43">
        <v>541</v>
      </c>
      <c r="O14" s="43">
        <v>581</v>
      </c>
      <c r="P14" s="43">
        <v>604</v>
      </c>
      <c r="Q14" s="43">
        <v>569</v>
      </c>
      <c r="R14" s="43">
        <v>366</v>
      </c>
      <c r="S14" s="43">
        <v>682</v>
      </c>
      <c r="T14" s="43">
        <v>647</v>
      </c>
      <c r="U14" s="43">
        <v>671</v>
      </c>
      <c r="V14" s="43">
        <v>918</v>
      </c>
      <c r="W14" s="43">
        <v>754</v>
      </c>
      <c r="X14" s="43">
        <v>563</v>
      </c>
      <c r="Y14" s="43">
        <v>691</v>
      </c>
      <c r="Z14" s="43">
        <v>577</v>
      </c>
      <c r="AA14" s="43">
        <v>839</v>
      </c>
      <c r="AB14" s="43">
        <v>1347</v>
      </c>
      <c r="AC14" s="98">
        <v>1913</v>
      </c>
      <c r="AD14" s="68">
        <v>519</v>
      </c>
      <c r="AE14" s="168"/>
    </row>
    <row r="15" spans="1:43" s="45" customFormat="1" ht="8.1" customHeight="1" thickTop="1" thickBot="1">
      <c r="A15" s="167"/>
      <c r="B15" s="167"/>
      <c r="C15" s="167"/>
      <c r="D15" s="167"/>
      <c r="E15" s="167"/>
      <c r="F15" s="167"/>
      <c r="G15" s="167"/>
      <c r="H15" s="167"/>
      <c r="I15" s="167"/>
      <c r="J15" s="167"/>
      <c r="K15" s="167"/>
      <c r="L15" s="167"/>
      <c r="M15" s="167"/>
      <c r="N15" s="167"/>
      <c r="O15" s="167"/>
      <c r="P15" s="167"/>
      <c r="Q15" s="167"/>
      <c r="R15" s="167"/>
      <c r="S15" s="167"/>
      <c r="T15" s="167"/>
      <c r="U15" s="167"/>
      <c r="V15" s="167"/>
      <c r="W15" s="167"/>
      <c r="X15" s="167"/>
      <c r="Y15" s="167"/>
      <c r="Z15" s="167"/>
      <c r="AA15" s="167"/>
      <c r="AB15" s="167"/>
      <c r="AC15" s="167"/>
      <c r="AD15" s="167"/>
      <c r="AE15" s="167"/>
      <c r="AF15" s="44"/>
      <c r="AG15" s="44"/>
      <c r="AH15" s="44"/>
      <c r="AI15" s="44"/>
      <c r="AJ15" s="44"/>
      <c r="AK15" s="44"/>
      <c r="AL15" s="44"/>
      <c r="AM15" s="44"/>
      <c r="AN15" s="44"/>
      <c r="AO15" s="44"/>
      <c r="AP15" s="44"/>
      <c r="AQ15" s="44"/>
    </row>
    <row r="16" spans="1:43" s="3" customFormat="1" ht="50.1" customHeight="1" thickTop="1" thickBot="1">
      <c r="A16" s="167">
        <f>'PANEL DE CONTROL DISTRITAL'!A15</f>
        <v>3</v>
      </c>
      <c r="B16" s="169" t="str">
        <f>'PANEL DE CONTROL DISTRITAL'!B15</f>
        <v>TRANSFERENCIA</v>
      </c>
      <c r="C16" s="166" t="str">
        <f>'PANEL DE CONTROL DISTRITAL'!C15</f>
        <v>Responsable de Módulo</v>
      </c>
      <c r="D16" s="170" t="str">
        <f>'PANEL DE CONTROL DISTRITAL'!D15</f>
        <v xml:space="preserve">Transacciones exitosas = </v>
      </c>
      <c r="E16" s="166" t="str">
        <f>'PANEL DE CONTROL DISTRITAL'!E15</f>
        <v>(Número de Archivos de Transacción aceptados /Total de Archivos de Transacción procesados) x100</v>
      </c>
      <c r="F16" s="171" t="str">
        <f>'PANEL DE CONTROL DISTRITAL'!F15</f>
        <v>Semanal (remesa)</v>
      </c>
      <c r="G16" s="172">
        <f>'PANEL DE CONTROL DISTRITAL'!G15</f>
        <v>0.9</v>
      </c>
      <c r="H16" s="25" t="str">
        <f>'PANEL DE CONTROL DISTRITAL'!H15</f>
        <v>Número de Archivos de Transacción aceptados</v>
      </c>
      <c r="I16" s="23">
        <v>86</v>
      </c>
      <c r="J16" s="23">
        <v>521</v>
      </c>
      <c r="K16" s="23">
        <v>510</v>
      </c>
      <c r="L16" s="23">
        <v>518</v>
      </c>
      <c r="M16" s="23">
        <v>559</v>
      </c>
      <c r="N16" s="23">
        <v>541</v>
      </c>
      <c r="O16" s="23">
        <v>581</v>
      </c>
      <c r="P16" s="23">
        <v>604</v>
      </c>
      <c r="Q16" s="23">
        <v>569</v>
      </c>
      <c r="R16" s="23">
        <v>366</v>
      </c>
      <c r="S16" s="23">
        <v>682</v>
      </c>
      <c r="T16" s="23">
        <v>647</v>
      </c>
      <c r="U16" s="23">
        <v>672</v>
      </c>
      <c r="V16" s="23">
        <v>918</v>
      </c>
      <c r="W16" s="23">
        <v>754</v>
      </c>
      <c r="X16" s="23">
        <v>563</v>
      </c>
      <c r="Y16" s="23">
        <v>691</v>
      </c>
      <c r="Z16" s="23">
        <v>577</v>
      </c>
      <c r="AA16" s="23">
        <v>839</v>
      </c>
      <c r="AB16" s="23">
        <v>1347</v>
      </c>
      <c r="AC16" s="75">
        <v>1912</v>
      </c>
      <c r="AD16" s="64">
        <v>519</v>
      </c>
      <c r="AE16" s="168">
        <f>IFERROR(SUM(I16:AD16)/SUM(I17:AD17),0)</f>
        <v>1</v>
      </c>
    </row>
    <row r="17" spans="1:43" s="3" customFormat="1" ht="50.1" customHeight="1" thickTop="1" thickBot="1">
      <c r="A17" s="167"/>
      <c r="B17" s="169"/>
      <c r="C17" s="166"/>
      <c r="D17" s="170"/>
      <c r="E17" s="166"/>
      <c r="F17" s="171"/>
      <c r="G17" s="172"/>
      <c r="H17" s="25" t="str">
        <f>'PANEL DE CONTROL DISTRITAL'!H16</f>
        <v>Total de Archivos de Transacción procesados</v>
      </c>
      <c r="I17" s="43">
        <v>86</v>
      </c>
      <c r="J17" s="43">
        <v>521</v>
      </c>
      <c r="K17" s="43">
        <v>510</v>
      </c>
      <c r="L17" s="43">
        <v>518</v>
      </c>
      <c r="M17" s="43">
        <v>559</v>
      </c>
      <c r="N17" s="43">
        <v>541</v>
      </c>
      <c r="O17" s="43">
        <v>581</v>
      </c>
      <c r="P17" s="43">
        <v>604</v>
      </c>
      <c r="Q17" s="43">
        <v>569</v>
      </c>
      <c r="R17" s="43">
        <v>366</v>
      </c>
      <c r="S17" s="43">
        <v>682</v>
      </c>
      <c r="T17" s="43">
        <v>647</v>
      </c>
      <c r="U17" s="43">
        <v>672</v>
      </c>
      <c r="V17" s="43">
        <v>918</v>
      </c>
      <c r="W17" s="43">
        <v>754</v>
      </c>
      <c r="X17" s="43">
        <v>563</v>
      </c>
      <c r="Y17" s="43">
        <v>691</v>
      </c>
      <c r="Z17" s="43">
        <v>577</v>
      </c>
      <c r="AA17" s="43">
        <v>839</v>
      </c>
      <c r="AB17" s="43">
        <v>1347</v>
      </c>
      <c r="AC17" s="98">
        <v>1912</v>
      </c>
      <c r="AD17" s="68">
        <v>519</v>
      </c>
      <c r="AE17" s="168"/>
    </row>
    <row r="18" spans="1:43" s="45" customFormat="1" ht="8.1" customHeight="1" thickTop="1" thickBot="1">
      <c r="A18" s="167"/>
      <c r="B18" s="167"/>
      <c r="C18" s="167"/>
      <c r="D18" s="167"/>
      <c r="E18" s="167"/>
      <c r="F18" s="167"/>
      <c r="G18" s="167"/>
      <c r="H18" s="167"/>
      <c r="I18" s="167"/>
      <c r="J18" s="167"/>
      <c r="K18" s="167"/>
      <c r="L18" s="167"/>
      <c r="M18" s="167"/>
      <c r="N18" s="167"/>
      <c r="O18" s="167"/>
      <c r="P18" s="167"/>
      <c r="Q18" s="167"/>
      <c r="R18" s="167"/>
      <c r="S18" s="167"/>
      <c r="T18" s="167"/>
      <c r="U18" s="167"/>
      <c r="V18" s="167"/>
      <c r="W18" s="167"/>
      <c r="X18" s="167"/>
      <c r="Y18" s="167"/>
      <c r="Z18" s="167"/>
      <c r="AA18" s="167"/>
      <c r="AB18" s="167"/>
      <c r="AC18" s="167"/>
      <c r="AD18" s="167"/>
      <c r="AE18" s="167"/>
      <c r="AF18" s="44"/>
      <c r="AG18" s="44"/>
      <c r="AH18" s="44"/>
      <c r="AI18" s="44"/>
      <c r="AJ18" s="44"/>
      <c r="AK18" s="44"/>
      <c r="AL18" s="44"/>
      <c r="AM18" s="44"/>
      <c r="AN18" s="44"/>
      <c r="AO18" s="44"/>
      <c r="AP18" s="44"/>
      <c r="AQ18" s="44"/>
    </row>
    <row r="19" spans="1:43" s="3" customFormat="1" ht="50.1" customHeight="1" thickTop="1" thickBot="1">
      <c r="A19" s="167">
        <f>'PANEL DE CONTROL DISTRITAL'!A18</f>
        <v>4</v>
      </c>
      <c r="B19" s="169" t="str">
        <f>'PANEL DE CONTROL DISTRITAL'!B18</f>
        <v>CONCILIACIÓN</v>
      </c>
      <c r="C19" s="166" t="str">
        <f>'PANEL DE CONTROL DISTRITAL'!C18</f>
        <v>Responsable de Módulo</v>
      </c>
      <c r="D19" s="170" t="str">
        <f>'PANEL DE CONTROL DISTRITAL'!D18</f>
        <v xml:space="preserve">Credenciales disponibles para entrega = </v>
      </c>
      <c r="E19" s="166" t="str">
        <f>'PANEL DE CONTROL DISTRITAL'!E18</f>
        <v>((Credenciales recibidas - Credenciales inconsistentes) / Credenciales recibidas) x 100</v>
      </c>
      <c r="F19" s="171" t="str">
        <f>'PANEL DE CONTROL DISTRITAL'!F18</f>
        <v>Semanal (remesa)</v>
      </c>
      <c r="G19" s="172">
        <f>'PANEL DE CONTROL DISTRITAL'!G18</f>
        <v>0.9</v>
      </c>
      <c r="H19" s="25" t="str">
        <f>'PANEL DE CONTROL DISTRITAL'!H18</f>
        <v xml:space="preserve">Credenciales Recibidas - Credenciales inconsistentes </v>
      </c>
      <c r="I19" s="23">
        <v>104</v>
      </c>
      <c r="J19" s="23">
        <v>560</v>
      </c>
      <c r="K19" s="23">
        <v>593</v>
      </c>
      <c r="L19" s="23">
        <v>505</v>
      </c>
      <c r="M19" s="23">
        <v>517</v>
      </c>
      <c r="N19" s="23">
        <v>571</v>
      </c>
      <c r="O19" s="23">
        <v>661</v>
      </c>
      <c r="P19" s="23">
        <v>506</v>
      </c>
      <c r="Q19" s="64">
        <v>577</v>
      </c>
      <c r="R19" s="23">
        <v>507</v>
      </c>
      <c r="S19" s="23">
        <v>547</v>
      </c>
      <c r="T19" s="23">
        <v>654</v>
      </c>
      <c r="U19" s="23">
        <v>567</v>
      </c>
      <c r="V19" s="23">
        <v>923</v>
      </c>
      <c r="W19" s="23">
        <v>925</v>
      </c>
      <c r="X19" s="23">
        <v>547</v>
      </c>
      <c r="Y19" s="23">
        <v>587</v>
      </c>
      <c r="Z19" s="23">
        <v>358</v>
      </c>
      <c r="AA19" s="23">
        <v>475</v>
      </c>
      <c r="AB19" s="23">
        <v>1265</v>
      </c>
      <c r="AC19" s="75">
        <v>1153</v>
      </c>
      <c r="AD19" s="64">
        <v>0</v>
      </c>
      <c r="AE19" s="168">
        <f>IFERROR(SUM(I19:AD19)/SUM(I20:AD20),0)</f>
        <v>1</v>
      </c>
    </row>
    <row r="20" spans="1:43" s="3" customFormat="1" ht="50.1" customHeight="1" thickTop="1" thickBot="1">
      <c r="A20" s="167"/>
      <c r="B20" s="169"/>
      <c r="C20" s="166"/>
      <c r="D20" s="170"/>
      <c r="E20" s="166"/>
      <c r="F20" s="171"/>
      <c r="G20" s="172"/>
      <c r="H20" s="25" t="str">
        <f>'PANEL DE CONTROL DISTRITAL'!H19</f>
        <v>Credenciales recibidas</v>
      </c>
      <c r="I20" s="43">
        <v>104</v>
      </c>
      <c r="J20" s="43">
        <v>560</v>
      </c>
      <c r="K20" s="43">
        <v>593</v>
      </c>
      <c r="L20" s="43">
        <v>505</v>
      </c>
      <c r="M20" s="43">
        <v>517</v>
      </c>
      <c r="N20" s="43">
        <v>571</v>
      </c>
      <c r="O20" s="43">
        <v>661</v>
      </c>
      <c r="P20" s="43">
        <v>506</v>
      </c>
      <c r="Q20" s="66">
        <v>577</v>
      </c>
      <c r="R20" s="43">
        <v>507</v>
      </c>
      <c r="S20" s="43">
        <v>547</v>
      </c>
      <c r="T20" s="43">
        <v>654</v>
      </c>
      <c r="U20" s="43">
        <v>567</v>
      </c>
      <c r="V20" s="43">
        <v>923</v>
      </c>
      <c r="W20" s="43">
        <v>925</v>
      </c>
      <c r="X20" s="43">
        <v>547</v>
      </c>
      <c r="Y20" s="43">
        <v>587</v>
      </c>
      <c r="Z20" s="43">
        <v>358</v>
      </c>
      <c r="AA20" s="43">
        <v>475</v>
      </c>
      <c r="AB20" s="43">
        <v>1265</v>
      </c>
      <c r="AC20" s="98">
        <v>1153</v>
      </c>
      <c r="AD20" s="68">
        <v>0</v>
      </c>
      <c r="AE20" s="168"/>
    </row>
    <row r="21" spans="1:43" s="45" customFormat="1" ht="8.1" customHeight="1" thickTop="1" thickBot="1">
      <c r="A21" s="46"/>
      <c r="B21" s="47"/>
      <c r="C21" s="48"/>
      <c r="D21" s="49"/>
      <c r="E21" s="48"/>
      <c r="F21" s="50"/>
      <c r="G21" s="51"/>
      <c r="H21" s="52"/>
      <c r="I21" s="53"/>
      <c r="J21" s="53"/>
      <c r="K21" s="53"/>
      <c r="L21" s="53"/>
      <c r="M21" s="53"/>
      <c r="N21" s="53"/>
      <c r="O21" s="53"/>
      <c r="P21" s="53"/>
      <c r="Q21" s="53"/>
      <c r="R21" s="53"/>
      <c r="S21" s="53"/>
      <c r="T21" s="53"/>
      <c r="U21" s="53"/>
      <c r="V21" s="53"/>
      <c r="W21" s="53"/>
      <c r="X21" s="53"/>
      <c r="Y21" s="53"/>
      <c r="Z21" s="53"/>
      <c r="AA21" s="53"/>
      <c r="AB21" s="53"/>
      <c r="AC21" s="53"/>
      <c r="AD21" s="53"/>
      <c r="AE21" s="54"/>
      <c r="AF21" s="44"/>
      <c r="AG21" s="44"/>
      <c r="AH21" s="44"/>
      <c r="AI21" s="44"/>
      <c r="AJ21" s="44"/>
      <c r="AK21" s="44"/>
      <c r="AL21" s="44"/>
      <c r="AM21" s="44"/>
      <c r="AN21" s="44"/>
      <c r="AO21" s="44"/>
      <c r="AP21" s="44"/>
      <c r="AQ21" s="44"/>
    </row>
    <row r="22" spans="1:43" s="3" customFormat="1" ht="50.1" customHeight="1" thickTop="1" thickBot="1">
      <c r="A22" s="167">
        <f>'PANEL DE CONTROL DISTRITAL'!A21</f>
        <v>5</v>
      </c>
      <c r="B22" s="169" t="str">
        <f>'PANEL DE CONTROL DISTRITAL'!B21</f>
        <v>CONCILIACIÓN</v>
      </c>
      <c r="C22" s="166" t="str">
        <f>'PANEL DE CONTROL DISTRITAL'!C21</f>
        <v>Responsable de Módulo</v>
      </c>
      <c r="D22" s="170" t="str">
        <f>'PANEL DE CONTROL DISTRITAL'!D21</f>
        <v xml:space="preserve">Credenciales disponibles para entrega = </v>
      </c>
      <c r="E22" s="166" t="str">
        <f>'PANEL DE CONTROL DISTRITAL'!E21</f>
        <v>(Credenciales en resguardo / Credenciales totales en SIIRFE disponibles para entrega) x 100</v>
      </c>
      <c r="F22" s="171" t="str">
        <f>'PANEL DE CONTROL DISTRITAL'!F21</f>
        <v>Semanal (remesa)</v>
      </c>
      <c r="G22" s="172">
        <f>'PANEL DE CONTROL DISTRITAL'!G21</f>
        <v>1</v>
      </c>
      <c r="H22" s="25" t="str">
        <f>'PANEL DE CONTROL DISTRITAL'!H21</f>
        <v>Credenciales en resguardo</v>
      </c>
      <c r="I22" s="23">
        <v>1337</v>
      </c>
      <c r="J22" s="23">
        <v>1223</v>
      </c>
      <c r="K22" s="23">
        <v>1270</v>
      </c>
      <c r="L22" s="23">
        <v>1163</v>
      </c>
      <c r="M22" s="23">
        <v>1183</v>
      </c>
      <c r="N22" s="23">
        <v>1188</v>
      </c>
      <c r="O22" s="23">
        <v>1315</v>
      </c>
      <c r="P22" s="23">
        <v>1219</v>
      </c>
      <c r="Q22" s="23">
        <v>1204</v>
      </c>
      <c r="R22" s="23">
        <v>1259</v>
      </c>
      <c r="S22" s="23">
        <v>1189</v>
      </c>
      <c r="T22" s="23">
        <v>1307</v>
      </c>
      <c r="U22" s="23">
        <v>1267</v>
      </c>
      <c r="V22" s="23">
        <v>1565</v>
      </c>
      <c r="W22" s="23">
        <v>1644</v>
      </c>
      <c r="X22" s="23">
        <v>1423</v>
      </c>
      <c r="Y22" s="23">
        <v>1298</v>
      </c>
      <c r="Z22" s="23">
        <v>966</v>
      </c>
      <c r="AA22" s="23">
        <v>953</v>
      </c>
      <c r="AB22" s="23">
        <v>1431</v>
      </c>
      <c r="AC22" s="75">
        <v>1372</v>
      </c>
      <c r="AD22" s="75">
        <v>1127</v>
      </c>
      <c r="AE22" s="192">
        <f>IFERROR(SUM(I22:AD22)/SUM(I23:AD23),0)</f>
        <v>1.0000358397247509</v>
      </c>
    </row>
    <row r="23" spans="1:43" s="3" customFormat="1" ht="50.1" customHeight="1" thickTop="1" thickBot="1">
      <c r="A23" s="167"/>
      <c r="B23" s="169"/>
      <c r="C23" s="166"/>
      <c r="D23" s="170"/>
      <c r="E23" s="166"/>
      <c r="F23" s="171"/>
      <c r="G23" s="172"/>
      <c r="H23" s="25" t="str">
        <f>'PANEL DE CONTROL DISTRITAL'!H22</f>
        <v>Credenciales totales en SIIRFE disponibles para entrega</v>
      </c>
      <c r="I23" s="43">
        <v>1337</v>
      </c>
      <c r="J23" s="43">
        <v>1223</v>
      </c>
      <c r="K23" s="43">
        <v>1270</v>
      </c>
      <c r="L23" s="43">
        <v>1163</v>
      </c>
      <c r="M23" s="43">
        <v>1183</v>
      </c>
      <c r="N23" s="43">
        <v>1186</v>
      </c>
      <c r="O23" s="43">
        <v>1316</v>
      </c>
      <c r="P23" s="43">
        <v>1219</v>
      </c>
      <c r="Q23" s="43">
        <v>1204</v>
      </c>
      <c r="R23" s="43">
        <v>1259</v>
      </c>
      <c r="S23" s="43">
        <v>1189</v>
      </c>
      <c r="T23" s="43">
        <v>1307</v>
      </c>
      <c r="U23" s="43">
        <v>1267</v>
      </c>
      <c r="V23" s="43">
        <v>1565</v>
      </c>
      <c r="W23" s="43">
        <v>1644</v>
      </c>
      <c r="X23" s="43">
        <v>1423</v>
      </c>
      <c r="Y23" s="43">
        <v>1298</v>
      </c>
      <c r="Z23" s="43">
        <v>966</v>
      </c>
      <c r="AA23" s="43">
        <v>953</v>
      </c>
      <c r="AB23" s="43">
        <v>1431</v>
      </c>
      <c r="AC23" s="98">
        <v>1372</v>
      </c>
      <c r="AD23" s="98">
        <v>1127</v>
      </c>
      <c r="AE23" s="193"/>
    </row>
    <row r="24" spans="1:43" s="4" customFormat="1" ht="7.5" customHeight="1" thickTop="1" thickBot="1">
      <c r="A24" s="167"/>
      <c r="B24" s="167"/>
      <c r="C24" s="167"/>
      <c r="D24" s="167"/>
      <c r="E24" s="167"/>
      <c r="F24" s="167"/>
      <c r="G24" s="167"/>
      <c r="H24" s="167"/>
      <c r="I24" s="167"/>
      <c r="J24" s="167"/>
      <c r="K24" s="167"/>
      <c r="L24" s="167"/>
      <c r="M24" s="167"/>
      <c r="N24" s="167"/>
      <c r="O24" s="167"/>
      <c r="P24" s="167"/>
      <c r="Q24" s="167"/>
      <c r="R24" s="167"/>
      <c r="S24" s="167"/>
      <c r="T24" s="167"/>
      <c r="U24" s="167"/>
      <c r="V24" s="167"/>
      <c r="W24" s="167"/>
      <c r="X24" s="167"/>
      <c r="Y24" s="167"/>
      <c r="Z24" s="167"/>
      <c r="AA24" s="167"/>
      <c r="AB24" s="167"/>
      <c r="AC24" s="167"/>
      <c r="AD24" s="167"/>
      <c r="AE24" s="167"/>
    </row>
    <row r="25" spans="1:43" ht="50.1" customHeight="1" thickTop="1" thickBot="1">
      <c r="A25" s="167">
        <f>'PANEL DE CONTROL DISTRITAL'!A24</f>
        <v>6</v>
      </c>
      <c r="B25" s="169" t="str">
        <f>'PANEL DE CONTROL DISTRITAL'!B24</f>
        <v>ENTREGA</v>
      </c>
      <c r="C25" s="166" t="str">
        <f>'PANEL DE CONTROL DISTRITAL'!C24</f>
        <v>Operador de Equipo Tecnológico</v>
      </c>
      <c r="D25" s="170" t="str">
        <f>'PANEL DE CONTROL DISTRITAL'!D24</f>
        <v xml:space="preserve">Efectividad de entrega de CPV en MAC = </v>
      </c>
      <c r="E25" s="166" t="str">
        <f>'PANEL DE CONTROL DISTRITAL'!E24</f>
        <v>(Total de credenciales entregadas / Total de credenciales solicitadas) x 100</v>
      </c>
      <c r="F25" s="171" t="str">
        <f>'PANEL DE CONTROL DISTRITAL'!F24</f>
        <v>Semanal (remesa)</v>
      </c>
      <c r="G25" s="172">
        <f>'PANEL DE CONTROL DISTRITAL'!G24</f>
        <v>0.9</v>
      </c>
      <c r="H25" s="25" t="str">
        <f>'PANEL DE CONTROL DISTRITAL'!H24</f>
        <v xml:space="preserve">Total de credenciales entregadas </v>
      </c>
      <c r="I25" s="23">
        <v>128</v>
      </c>
      <c r="J25" s="23">
        <v>590</v>
      </c>
      <c r="K25" s="23">
        <v>521</v>
      </c>
      <c r="L25" s="23">
        <v>612</v>
      </c>
      <c r="M25" s="23">
        <v>497</v>
      </c>
      <c r="N25" s="23">
        <v>554</v>
      </c>
      <c r="O25" s="23">
        <v>534</v>
      </c>
      <c r="P25" s="23">
        <v>602</v>
      </c>
      <c r="Q25" s="23">
        <v>592</v>
      </c>
      <c r="R25" s="23">
        <v>452</v>
      </c>
      <c r="S25" s="23">
        <v>606</v>
      </c>
      <c r="T25" s="23">
        <v>536</v>
      </c>
      <c r="U25" s="23">
        <v>607</v>
      </c>
      <c r="V25" s="23">
        <v>625</v>
      </c>
      <c r="W25" s="64">
        <v>846</v>
      </c>
      <c r="X25" s="23">
        <v>763</v>
      </c>
      <c r="Y25" s="23">
        <v>712</v>
      </c>
      <c r="Z25" s="23">
        <v>690</v>
      </c>
      <c r="AA25" s="23">
        <v>488</v>
      </c>
      <c r="AB25" s="23">
        <v>787</v>
      </c>
      <c r="AC25" s="75">
        <v>1204</v>
      </c>
      <c r="AD25" s="64">
        <v>245</v>
      </c>
      <c r="AE25" s="168">
        <f>IFERROR(SUM(I25:AD25)/SUM(I26:AD26),0)</f>
        <v>0.99969685486926863</v>
      </c>
    </row>
    <row r="26" spans="1:43" ht="50.1" customHeight="1" thickTop="1" thickBot="1">
      <c r="A26" s="167"/>
      <c r="B26" s="169"/>
      <c r="C26" s="166"/>
      <c r="D26" s="170"/>
      <c r="E26" s="166"/>
      <c r="F26" s="171"/>
      <c r="G26" s="172"/>
      <c r="H26" s="25" t="str">
        <f>'PANEL DE CONTROL DISTRITAL'!H25</f>
        <v xml:space="preserve"> Total de credenciales solicitadas</v>
      </c>
      <c r="I26" s="43">
        <v>128</v>
      </c>
      <c r="J26" s="43">
        <v>590</v>
      </c>
      <c r="K26" s="43">
        <v>521</v>
      </c>
      <c r="L26" s="43">
        <v>612</v>
      </c>
      <c r="M26" s="43">
        <v>497</v>
      </c>
      <c r="N26" s="43">
        <v>554</v>
      </c>
      <c r="O26" s="43">
        <v>534</v>
      </c>
      <c r="P26" s="43">
        <v>602</v>
      </c>
      <c r="Q26" s="43">
        <v>592</v>
      </c>
      <c r="R26" s="43">
        <v>452</v>
      </c>
      <c r="S26" s="43">
        <v>606</v>
      </c>
      <c r="T26" s="43">
        <v>536</v>
      </c>
      <c r="U26" s="43">
        <v>607</v>
      </c>
      <c r="V26" s="43">
        <v>625</v>
      </c>
      <c r="W26" s="66">
        <v>847</v>
      </c>
      <c r="X26" s="43">
        <v>763</v>
      </c>
      <c r="Y26" s="43">
        <v>713</v>
      </c>
      <c r="Z26" s="43">
        <v>692</v>
      </c>
      <c r="AA26" s="43">
        <v>488</v>
      </c>
      <c r="AB26" s="43">
        <v>787</v>
      </c>
      <c r="AC26" s="98">
        <v>1204</v>
      </c>
      <c r="AD26" s="68">
        <v>245</v>
      </c>
      <c r="AE26" s="168"/>
    </row>
    <row r="27" spans="1:43" ht="15.75" customHeight="1" thickTop="1">
      <c r="B27" s="1" t="s">
        <v>116</v>
      </c>
      <c r="H27" s="55"/>
      <c r="I27" s="56"/>
      <c r="J27" s="56"/>
      <c r="K27" s="56"/>
      <c r="L27" s="56"/>
      <c r="M27" s="56"/>
      <c r="N27" s="56"/>
      <c r="O27" s="56"/>
      <c r="P27" s="56"/>
      <c r="Q27" s="56"/>
      <c r="R27" s="56"/>
      <c r="S27" s="56"/>
      <c r="T27" s="56"/>
      <c r="U27" s="56"/>
      <c r="V27" s="56"/>
      <c r="W27" s="56"/>
      <c r="X27" s="56"/>
      <c r="Y27" s="56"/>
      <c r="Z27" s="56"/>
      <c r="AA27" s="56"/>
      <c r="AB27" s="56"/>
      <c r="AC27" s="56"/>
      <c r="AD27" s="56"/>
      <c r="AE27" s="12"/>
    </row>
    <row r="28" spans="1:43" ht="15.75" customHeight="1">
      <c r="H28" s="57"/>
    </row>
    <row r="29" spans="1:43" ht="15.75" customHeight="1">
      <c r="H29" s="57"/>
      <c r="I29" s="179" t="s">
        <v>117</v>
      </c>
      <c r="J29" s="179"/>
      <c r="K29" s="179"/>
      <c r="L29" s="179"/>
    </row>
    <row r="30" spans="1:43" ht="15.75" customHeight="1">
      <c r="H30" s="57"/>
      <c r="I30" s="26"/>
      <c r="J30" s="27" t="s">
        <v>118</v>
      </c>
      <c r="K30" s="27"/>
      <c r="L30" s="27"/>
    </row>
    <row r="31" spans="1:43" ht="39" customHeight="1">
      <c r="H31" s="57"/>
      <c r="I31" s="28"/>
      <c r="J31" s="27" t="s">
        <v>119</v>
      </c>
      <c r="K31" s="27"/>
      <c r="L31" s="27"/>
    </row>
    <row r="32" spans="1:43" ht="30" customHeight="1">
      <c r="H32" s="57"/>
      <c r="I32" s="29"/>
      <c r="J32" s="27" t="s">
        <v>120</v>
      </c>
      <c r="K32" s="27"/>
      <c r="L32" s="27"/>
    </row>
    <row r="33" spans="2:13" ht="30" customHeight="1">
      <c r="H33" s="57"/>
      <c r="I33" s="27"/>
      <c r="J33" s="27"/>
      <c r="K33" s="27"/>
      <c r="L33" s="27"/>
    </row>
    <row r="34" spans="2:13" ht="30" customHeight="1">
      <c r="B34" s="180" t="s">
        <v>121</v>
      </c>
      <c r="C34" s="180"/>
      <c r="D34" s="180"/>
      <c r="E34" s="180"/>
      <c r="F34" s="180"/>
      <c r="G34" s="180"/>
      <c r="H34" s="180"/>
      <c r="I34" s="180"/>
      <c r="J34" s="180"/>
      <c r="K34" s="180"/>
      <c r="L34" s="180"/>
      <c r="M34" s="181"/>
    </row>
    <row r="35" spans="2:13" ht="30" customHeight="1">
      <c r="B35" s="182" t="s">
        <v>122</v>
      </c>
      <c r="C35" s="182"/>
      <c r="D35" s="182"/>
      <c r="E35" s="182"/>
      <c r="F35" s="182"/>
      <c r="G35" s="183"/>
      <c r="H35" s="184" t="s">
        <v>123</v>
      </c>
      <c r="I35" s="182"/>
      <c r="J35" s="182"/>
      <c r="K35" s="182"/>
      <c r="L35" s="182"/>
      <c r="M35" s="183"/>
    </row>
    <row r="36" spans="2:13" ht="30" customHeight="1">
      <c r="B36" s="173"/>
      <c r="C36" s="174"/>
      <c r="D36" s="174"/>
      <c r="E36" s="174"/>
      <c r="F36" s="174"/>
      <c r="G36" s="175"/>
      <c r="H36" s="173"/>
      <c r="I36" s="174"/>
      <c r="J36" s="174"/>
      <c r="K36" s="174"/>
      <c r="L36" s="174"/>
      <c r="M36" s="175"/>
    </row>
    <row r="37" spans="2:13" ht="30" customHeight="1">
      <c r="B37" s="176"/>
      <c r="C37" s="177"/>
      <c r="D37" s="177"/>
      <c r="E37" s="177"/>
      <c r="F37" s="177"/>
      <c r="G37" s="178"/>
      <c r="H37" s="176"/>
      <c r="I37" s="177"/>
      <c r="J37" s="177"/>
      <c r="K37" s="177"/>
      <c r="L37" s="177"/>
      <c r="M37" s="178"/>
    </row>
  </sheetData>
  <mergeCells count="71">
    <mergeCell ref="AE25:AE26"/>
    <mergeCell ref="I29:L29"/>
    <mergeCell ref="B34:M34"/>
    <mergeCell ref="B35:G35"/>
    <mergeCell ref="H35:M35"/>
    <mergeCell ref="B36:G37"/>
    <mergeCell ref="H36:M37"/>
    <mergeCell ref="G22:G23"/>
    <mergeCell ref="AE22:AE23"/>
    <mergeCell ref="A24:AE24"/>
    <mergeCell ref="A25:A26"/>
    <mergeCell ref="B25:B26"/>
    <mergeCell ref="C25:C26"/>
    <mergeCell ref="D25:D26"/>
    <mergeCell ref="E25:E26"/>
    <mergeCell ref="F25:F26"/>
    <mergeCell ref="G25:G26"/>
    <mergeCell ref="A22:A23"/>
    <mergeCell ref="B22:B23"/>
    <mergeCell ref="C22:C23"/>
    <mergeCell ref="D22:D23"/>
    <mergeCell ref="E22:E23"/>
    <mergeCell ref="F22:F23"/>
    <mergeCell ref="A18:AE18"/>
    <mergeCell ref="A19:A20"/>
    <mergeCell ref="B19:B20"/>
    <mergeCell ref="C19:C20"/>
    <mergeCell ref="D19:D20"/>
    <mergeCell ref="E19:E20"/>
    <mergeCell ref="F19:F20"/>
    <mergeCell ref="G19:G20"/>
    <mergeCell ref="AE19:AE20"/>
    <mergeCell ref="A15:AE15"/>
    <mergeCell ref="A16:A17"/>
    <mergeCell ref="B16:B17"/>
    <mergeCell ref="C16:C17"/>
    <mergeCell ref="D16:D17"/>
    <mergeCell ref="E16:E17"/>
    <mergeCell ref="F16:F17"/>
    <mergeCell ref="G16:G17"/>
    <mergeCell ref="AE16:AE17"/>
    <mergeCell ref="A10:A11"/>
    <mergeCell ref="B10:B11"/>
    <mergeCell ref="C10:C11"/>
    <mergeCell ref="D10:D11"/>
    <mergeCell ref="E10:E11"/>
    <mergeCell ref="A12:AE12"/>
    <mergeCell ref="A13:A14"/>
    <mergeCell ref="B13:B14"/>
    <mergeCell ref="C13:C14"/>
    <mergeCell ref="D13:D14"/>
    <mergeCell ref="E13:E14"/>
    <mergeCell ref="F13:F14"/>
    <mergeCell ref="G13:G14"/>
    <mergeCell ref="AE13:AE14"/>
    <mergeCell ref="AE10:AE11"/>
    <mergeCell ref="F10:F11"/>
    <mergeCell ref="AE6:AE9"/>
    <mergeCell ref="B7:D7"/>
    <mergeCell ref="A1:AE1"/>
    <mergeCell ref="F2:G2"/>
    <mergeCell ref="A4:AE4"/>
    <mergeCell ref="A5:AE5"/>
    <mergeCell ref="E7:H7"/>
    <mergeCell ref="I7:X7"/>
    <mergeCell ref="B8:X8"/>
    <mergeCell ref="A6:A9"/>
    <mergeCell ref="B6:H6"/>
    <mergeCell ref="I6:X6"/>
    <mergeCell ref="X2:AE2"/>
    <mergeCell ref="G10:G11"/>
  </mergeCells>
  <conditionalFormatting sqref="I21:AD21">
    <cfRule type="colorScale" priority="693">
      <colorScale>
        <cfvo type="min"/>
        <cfvo type="percentile" val="50"/>
        <cfvo type="max"/>
        <color rgb="FFE98BD7"/>
        <color rgb="FFD5007F"/>
        <color rgb="FF950054"/>
      </colorScale>
    </cfRule>
  </conditionalFormatting>
  <conditionalFormatting sqref="AE10">
    <cfRule type="cellIs" dxfId="357" priority="18" operator="greaterThan">
      <formula>95%</formula>
    </cfRule>
    <cfRule type="cellIs" dxfId="356" priority="19" operator="greaterThanOrEqual">
      <formula>90%</formula>
    </cfRule>
    <cfRule type="cellIs" dxfId="355" priority="20" operator="lessThan">
      <formula>89.99%</formula>
    </cfRule>
  </conditionalFormatting>
  <conditionalFormatting sqref="AE13">
    <cfRule type="cellIs" dxfId="354" priority="15" operator="greaterThan">
      <formula>95%</formula>
    </cfRule>
    <cfRule type="cellIs" dxfId="353" priority="16" operator="greaterThanOrEqual">
      <formula>90%</formula>
    </cfRule>
    <cfRule type="cellIs" dxfId="352" priority="17" operator="lessThan">
      <formula>89.99%</formula>
    </cfRule>
  </conditionalFormatting>
  <conditionalFormatting sqref="AE16">
    <cfRule type="cellIs" dxfId="351" priority="12" operator="greaterThan">
      <formula>95%</formula>
    </cfRule>
    <cfRule type="cellIs" dxfId="350" priority="13" operator="greaterThanOrEqual">
      <formula>90%</formula>
    </cfRule>
    <cfRule type="cellIs" dxfId="349" priority="14" operator="lessThan">
      <formula>89.99%</formula>
    </cfRule>
  </conditionalFormatting>
  <conditionalFormatting sqref="AE19">
    <cfRule type="cellIs" dxfId="348" priority="9" operator="greaterThan">
      <formula>95%</formula>
    </cfRule>
    <cfRule type="cellIs" dxfId="347" priority="10" operator="greaterThanOrEqual">
      <formula>90%</formula>
    </cfRule>
    <cfRule type="cellIs" dxfId="346" priority="11" operator="lessThan">
      <formula>89.99%</formula>
    </cfRule>
  </conditionalFormatting>
  <conditionalFormatting sqref="AE25">
    <cfRule type="cellIs" dxfId="345" priority="6" operator="greaterThan">
      <formula>95%</formula>
    </cfRule>
    <cfRule type="cellIs" dxfId="344" priority="7" operator="greaterThanOrEqual">
      <formula>90%</formula>
    </cfRule>
    <cfRule type="cellIs" dxfId="343" priority="8" operator="lessThan">
      <formula>89.99%</formula>
    </cfRule>
  </conditionalFormatting>
  <conditionalFormatting sqref="AE22">
    <cfRule type="cellIs" dxfId="342" priority="1" operator="greaterThan">
      <formula>95%</formula>
    </cfRule>
    <cfRule type="cellIs" dxfId="341" priority="2" operator="greaterThanOrEqual">
      <formula>90%</formula>
    </cfRule>
    <cfRule type="cellIs" dxfId="340" priority="3" operator="lessThan">
      <formula>89.99%</formula>
    </cfRule>
  </conditionalFormatting>
  <dataValidations count="1">
    <dataValidation showDropDown="1" showInputMessage="1" showErrorMessage="1" sqref="C21 G19:G23 G10:G11 G16:G17 G13:G14 G25:G26" xr:uid="{3B6E73E3-601E-4D61-BB21-7D57C065503D}"/>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ACAF0C-84CE-4513-8748-D07E41F3C390}">
  <sheetPr>
    <tabColor rgb="FF92D050"/>
  </sheetPr>
  <dimension ref="A1:AQ37"/>
  <sheetViews>
    <sheetView showGridLines="0" topLeftCell="W26" zoomScale="85" zoomScaleNormal="85" workbookViewId="0">
      <selection activeCell="AE25" sqref="AE25:AE26"/>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0" width="10.7109375" style="1" customWidth="1"/>
    <col min="31" max="31" width="22.7109375" style="1" customWidth="1"/>
    <col min="32" max="16384" width="11.42578125" style="1"/>
  </cols>
  <sheetData>
    <row r="1" spans="1:43" ht="40.5" customHeight="1">
      <c r="A1" s="148" t="str">
        <f>'PANEL DE CONTROL DISTRITAL'!A1:Q1</f>
        <v>INSTITUTO NACIONAL ELECTORAL
SISTEMA DE GESTIÓN DE LA CALIDAD
ESTADO DE MÉXICO</v>
      </c>
      <c r="B1" s="148"/>
      <c r="C1" s="148"/>
      <c r="D1" s="148"/>
      <c r="E1" s="148"/>
      <c r="F1" s="148"/>
      <c r="G1" s="148"/>
      <c r="H1" s="148"/>
      <c r="I1" s="148"/>
      <c r="J1" s="148"/>
      <c r="K1" s="148"/>
      <c r="L1" s="148"/>
      <c r="M1" s="148"/>
      <c r="N1" s="148"/>
      <c r="O1" s="148"/>
      <c r="P1" s="148"/>
      <c r="Q1" s="148"/>
      <c r="R1" s="148"/>
      <c r="S1" s="148"/>
      <c r="T1" s="148"/>
      <c r="U1" s="148"/>
      <c r="V1" s="148"/>
      <c r="W1" s="148"/>
      <c r="X1" s="148"/>
      <c r="Y1" s="148"/>
      <c r="Z1" s="148"/>
      <c r="AA1" s="148"/>
      <c r="AB1" s="148"/>
      <c r="AC1" s="148"/>
      <c r="AD1" s="148"/>
      <c r="AE1" s="148"/>
    </row>
    <row r="2" spans="1:43" ht="33.75" customHeight="1">
      <c r="A2" s="11"/>
      <c r="B2" s="11"/>
      <c r="C2" s="11"/>
      <c r="D2" s="9" t="s">
        <v>89</v>
      </c>
      <c r="E2" s="9">
        <v>30</v>
      </c>
      <c r="F2" s="149" t="s">
        <v>90</v>
      </c>
      <c r="G2" s="149"/>
      <c r="H2" s="20">
        <v>153052</v>
      </c>
      <c r="I2" s="19"/>
      <c r="J2" s="19"/>
      <c r="K2" s="11"/>
      <c r="L2" s="11"/>
      <c r="M2" s="11"/>
      <c r="N2" s="11"/>
      <c r="O2" s="11"/>
      <c r="P2" s="11"/>
      <c r="Q2" s="11"/>
      <c r="R2" s="11"/>
      <c r="S2" s="11"/>
      <c r="T2" s="11"/>
      <c r="U2" s="11"/>
      <c r="V2" s="11"/>
      <c r="W2" s="58"/>
      <c r="X2" s="150" t="str">
        <f>'PANEL DE CONTROL DISTRITAL'!M2</f>
        <v>Fecha de corte: 22/01/2024</v>
      </c>
      <c r="Y2" s="150"/>
      <c r="Z2" s="150"/>
      <c r="AA2" s="150"/>
      <c r="AB2" s="150"/>
      <c r="AC2" s="150"/>
      <c r="AD2" s="150"/>
      <c r="AE2" s="150"/>
      <c r="AF2" s="15"/>
    </row>
    <row r="3" spans="1:43" ht="11.25" customHeight="1">
      <c r="A3" s="11"/>
      <c r="B3" s="6"/>
      <c r="C3" s="6"/>
      <c r="D3" s="6"/>
      <c r="E3" s="6"/>
      <c r="F3" s="6"/>
      <c r="G3" s="6"/>
      <c r="H3" s="6"/>
      <c r="I3" s="6"/>
      <c r="J3" s="6"/>
      <c r="K3" s="6"/>
      <c r="L3" s="6"/>
      <c r="M3" s="6"/>
      <c r="N3" s="6"/>
      <c r="O3" s="6"/>
      <c r="P3" s="6"/>
      <c r="Q3" s="6"/>
      <c r="R3" s="6"/>
      <c r="S3" s="6"/>
      <c r="T3" s="6"/>
      <c r="U3" s="6"/>
      <c r="V3" s="6"/>
      <c r="W3" s="6"/>
      <c r="X3" s="6"/>
      <c r="Y3" s="6"/>
      <c r="Z3" s="6"/>
      <c r="AA3" s="6"/>
      <c r="AB3" s="6"/>
      <c r="AC3" s="6"/>
      <c r="AD3" s="6"/>
    </row>
    <row r="4" spans="1:43" ht="30" customHeight="1">
      <c r="A4" s="154" t="s">
        <v>91</v>
      </c>
      <c r="B4" s="155"/>
      <c r="C4" s="155"/>
      <c r="D4" s="155"/>
      <c r="E4" s="155"/>
      <c r="F4" s="155"/>
      <c r="G4" s="155"/>
      <c r="H4" s="155"/>
      <c r="I4" s="155"/>
      <c r="J4" s="155"/>
      <c r="K4" s="155"/>
      <c r="L4" s="155"/>
      <c r="M4" s="155"/>
      <c r="N4" s="155"/>
      <c r="O4" s="155"/>
      <c r="P4" s="155"/>
      <c r="Q4" s="155"/>
      <c r="R4" s="155"/>
      <c r="S4" s="155"/>
      <c r="T4" s="155"/>
      <c r="U4" s="155"/>
      <c r="V4" s="155"/>
      <c r="W4" s="155"/>
      <c r="X4" s="155"/>
      <c r="Y4" s="155"/>
      <c r="Z4" s="155"/>
      <c r="AA4" s="155"/>
      <c r="AB4" s="155"/>
      <c r="AC4" s="155"/>
      <c r="AD4" s="155"/>
      <c r="AE4" s="156"/>
      <c r="AG4" s="18"/>
    </row>
    <row r="5" spans="1:43" ht="5.25" customHeight="1">
      <c r="A5" s="157"/>
      <c r="B5" s="158"/>
      <c r="C5" s="158"/>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9"/>
    </row>
    <row r="6" spans="1:43" ht="18" customHeight="1">
      <c r="A6" s="151" t="str">
        <f>'PANEL DE CONTROL DISTRITAL'!A6</f>
        <v>Número</v>
      </c>
      <c r="B6" s="152" t="str">
        <f>'PANEL DE CONTROL DISTRITAL'!B6</f>
        <v xml:space="preserve">PROCESOS SUSTANTIVOS E INDICADORES </v>
      </c>
      <c r="C6" s="152"/>
      <c r="D6" s="152"/>
      <c r="E6" s="152"/>
      <c r="F6" s="152"/>
      <c r="G6" s="152"/>
      <c r="H6" s="152"/>
      <c r="I6" s="160" t="s">
        <v>92</v>
      </c>
      <c r="J6" s="161"/>
      <c r="K6" s="161"/>
      <c r="L6" s="161"/>
      <c r="M6" s="161"/>
      <c r="N6" s="161"/>
      <c r="O6" s="161"/>
      <c r="P6" s="161"/>
      <c r="Q6" s="161"/>
      <c r="R6" s="161"/>
      <c r="S6" s="161"/>
      <c r="T6" s="161"/>
      <c r="U6" s="161"/>
      <c r="V6" s="161"/>
      <c r="W6" s="161"/>
      <c r="X6" s="161"/>
      <c r="Y6" s="85"/>
      <c r="Z6" s="85"/>
      <c r="AA6" s="85"/>
      <c r="AB6" s="85"/>
      <c r="AC6" s="85"/>
      <c r="AD6" s="85"/>
      <c r="AE6" s="153" t="s">
        <v>93</v>
      </c>
    </row>
    <row r="7" spans="1:43" ht="17.25" customHeight="1">
      <c r="A7" s="151"/>
      <c r="B7" s="152" t="str">
        <f>'PANEL DE CONTROL DISTRITAL'!B7</f>
        <v>DESCRIPCIÓN</v>
      </c>
      <c r="C7" s="152"/>
      <c r="D7" s="152"/>
      <c r="E7" s="152" t="str">
        <f>'PANEL DE CONTROL DISTRITAL'!E7</f>
        <v>MEDICIÓN</v>
      </c>
      <c r="F7" s="152"/>
      <c r="G7" s="152"/>
      <c r="H7" s="152"/>
      <c r="I7" s="162" t="str">
        <f>'PANEL DE CONTROL DISTRITAL'!A5</f>
        <v>CAMPAÑA ANUAL INTENSA 2023</v>
      </c>
      <c r="J7" s="163"/>
      <c r="K7" s="163"/>
      <c r="L7" s="163"/>
      <c r="M7" s="163"/>
      <c r="N7" s="163"/>
      <c r="O7" s="163"/>
      <c r="P7" s="163"/>
      <c r="Q7" s="163"/>
      <c r="R7" s="163"/>
      <c r="S7" s="163"/>
      <c r="T7" s="163"/>
      <c r="U7" s="163"/>
      <c r="V7" s="163"/>
      <c r="W7" s="163"/>
      <c r="X7" s="163"/>
      <c r="Y7" s="86"/>
      <c r="Z7" s="86"/>
      <c r="AA7" s="86"/>
      <c r="AB7" s="86"/>
      <c r="AC7" s="86"/>
      <c r="AD7" s="86"/>
      <c r="AE7" s="153"/>
    </row>
    <row r="8" spans="1:43" ht="5.25" customHeight="1">
      <c r="A8" s="151"/>
      <c r="B8" s="164"/>
      <c r="C8" s="165"/>
      <c r="D8" s="165"/>
      <c r="E8" s="165"/>
      <c r="F8" s="165"/>
      <c r="G8" s="165"/>
      <c r="H8" s="165"/>
      <c r="I8" s="165"/>
      <c r="J8" s="165"/>
      <c r="K8" s="165"/>
      <c r="L8" s="165"/>
      <c r="M8" s="165"/>
      <c r="N8" s="165"/>
      <c r="O8" s="165"/>
      <c r="P8" s="165"/>
      <c r="Q8" s="165"/>
      <c r="R8" s="165"/>
      <c r="S8" s="165"/>
      <c r="T8" s="165"/>
      <c r="U8" s="165"/>
      <c r="V8" s="165"/>
      <c r="W8" s="165"/>
      <c r="X8" s="165"/>
      <c r="Y8" s="87"/>
      <c r="Z8" s="87"/>
      <c r="AA8" s="87"/>
      <c r="AB8" s="87"/>
      <c r="AC8" s="87"/>
      <c r="AD8" s="87"/>
      <c r="AE8" s="153"/>
    </row>
    <row r="9" spans="1:43" s="2" customFormat="1" ht="29.25" customHeight="1" thickTop="1" thickBot="1">
      <c r="A9" s="151"/>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42" t="str">
        <f>'PANEL DE CONTROL DISTRITAL'!H8</f>
        <v>Nominativo</v>
      </c>
      <c r="I9" s="31" t="str">
        <f>'152551'!I9</f>
        <v>2023-37</v>
      </c>
      <c r="J9" s="31" t="str">
        <f>'152551'!J9</f>
        <v>2023-38</v>
      </c>
      <c r="K9" s="31" t="str">
        <f>'152551'!K9</f>
        <v>2023-39</v>
      </c>
      <c r="L9" s="31" t="str">
        <f>'152551'!L9</f>
        <v>2023-40</v>
      </c>
      <c r="M9" s="31" t="str">
        <f>'152551'!M9</f>
        <v>2023-41</v>
      </c>
      <c r="N9" s="31" t="str">
        <f>'152551'!N9</f>
        <v>2023-42</v>
      </c>
      <c r="O9" s="31" t="str">
        <f>'152551'!O9</f>
        <v>2023-43</v>
      </c>
      <c r="P9" s="31" t="str">
        <f>'152551'!P9</f>
        <v>2023-44</v>
      </c>
      <c r="Q9" s="31" t="str">
        <f>'152551'!Q9</f>
        <v>2023-45</v>
      </c>
      <c r="R9" s="31" t="str">
        <f>'152551'!R9</f>
        <v>2023-46</v>
      </c>
      <c r="S9" s="31" t="str">
        <f>'152551'!S9</f>
        <v>2023-47</v>
      </c>
      <c r="T9" s="31" t="str">
        <f>'152551'!T9</f>
        <v>2023-48</v>
      </c>
      <c r="U9" s="31" t="str">
        <f>'152551'!U9</f>
        <v>2023-49</v>
      </c>
      <c r="V9" s="31" t="str">
        <f>'152551'!V9</f>
        <v>2023-50</v>
      </c>
      <c r="W9" s="31" t="str">
        <f>'152551'!W9</f>
        <v>2023-51</v>
      </c>
      <c r="X9" s="31" t="str">
        <f>'152551'!X9</f>
        <v>2023-52</v>
      </c>
      <c r="Y9" s="31" t="s">
        <v>110</v>
      </c>
      <c r="Z9" s="31" t="s">
        <v>111</v>
      </c>
      <c r="AA9" s="31" t="s">
        <v>112</v>
      </c>
      <c r="AB9" s="31" t="s">
        <v>113</v>
      </c>
      <c r="AC9" s="31" t="s">
        <v>114</v>
      </c>
      <c r="AD9" s="31" t="s">
        <v>115</v>
      </c>
      <c r="AE9" s="153"/>
    </row>
    <row r="10" spans="1:43" s="2" customFormat="1" ht="50.1" customHeight="1" thickTop="1" thickBot="1">
      <c r="A10" s="167">
        <f>'PANEL DE CONTROL DISTRITAL'!A9</f>
        <v>1</v>
      </c>
      <c r="B10" s="169" t="str">
        <f>'PANEL DE CONTROL DISTRITAL'!B9</f>
        <v>ENTREVISTA</v>
      </c>
      <c r="C10" s="166" t="str">
        <f>'PANEL DE CONTROL DISTRITAL'!C9</f>
        <v xml:space="preserve"> Auxiliar de Atención Ciudadana</v>
      </c>
      <c r="D10" s="170" t="str">
        <f>'PANEL DE CONTROL DISTRITAL'!D9</f>
        <v>Efectividad de la entrevista =</v>
      </c>
      <c r="E10" s="166" t="str">
        <f>'PANEL DE CONTROL DISTRITAL'!E9</f>
        <v>(Número de trámites aplicados / (Número de fichas requisitadas - Notificaciones de improcedencia de trámite)) x 100</v>
      </c>
      <c r="F10" s="171" t="str">
        <f>'PANEL DE CONTROL DISTRITAL'!F9</f>
        <v>Semanal (remesa)</v>
      </c>
      <c r="G10" s="172">
        <f>'PANEL DE CONTROL DISTRITAL'!G9</f>
        <v>0.9</v>
      </c>
      <c r="H10" s="25" t="str">
        <f>'PANEL DE CONTROL DISTRITAL'!H9</f>
        <v>Número de trámites aplicados</v>
      </c>
      <c r="I10" s="23">
        <v>169</v>
      </c>
      <c r="J10" s="23">
        <v>828</v>
      </c>
      <c r="K10" s="23">
        <v>757</v>
      </c>
      <c r="L10" s="23">
        <v>841</v>
      </c>
      <c r="M10" s="23">
        <v>956</v>
      </c>
      <c r="N10" s="23">
        <v>1000</v>
      </c>
      <c r="O10" s="23">
        <v>974</v>
      </c>
      <c r="P10" s="23">
        <v>980</v>
      </c>
      <c r="Q10" s="23">
        <v>935</v>
      </c>
      <c r="R10" s="23">
        <v>634</v>
      </c>
      <c r="S10" s="23">
        <v>1183</v>
      </c>
      <c r="T10" s="23">
        <v>1209</v>
      </c>
      <c r="U10" s="23">
        <v>1274</v>
      </c>
      <c r="V10" s="23">
        <v>1940</v>
      </c>
      <c r="W10" s="23">
        <v>1523</v>
      </c>
      <c r="X10" s="23">
        <v>1189</v>
      </c>
      <c r="Y10" s="23">
        <v>1312</v>
      </c>
      <c r="Z10" s="23">
        <v>1084</v>
      </c>
      <c r="AA10" s="23">
        <v>1565</v>
      </c>
      <c r="AB10" s="23">
        <v>2613</v>
      </c>
      <c r="AC10" s="75">
        <v>4166</v>
      </c>
      <c r="AD10" s="64">
        <v>860</v>
      </c>
      <c r="AE10" s="168">
        <f>IFERROR(SUM(I10:AD10)/SUM(I11:AD11),0)</f>
        <v>1</v>
      </c>
    </row>
    <row r="11" spans="1:43" s="2" customFormat="1" ht="50.1" customHeight="1" thickTop="1" thickBot="1">
      <c r="A11" s="167"/>
      <c r="B11" s="169"/>
      <c r="C11" s="166"/>
      <c r="D11" s="170"/>
      <c r="E11" s="166"/>
      <c r="F11" s="171"/>
      <c r="G11" s="172"/>
      <c r="H11" s="25" t="str">
        <f>'PANEL DE CONTROL DISTRITAL'!H10</f>
        <v>Número de fichas requisitadas - Notificaciones de improcedencia de trámite</v>
      </c>
      <c r="I11" s="43">
        <v>169</v>
      </c>
      <c r="J11" s="43">
        <v>828</v>
      </c>
      <c r="K11" s="43">
        <v>757</v>
      </c>
      <c r="L11" s="43">
        <v>841</v>
      </c>
      <c r="M11" s="43">
        <v>956</v>
      </c>
      <c r="N11" s="43">
        <v>1000</v>
      </c>
      <c r="O11" s="43">
        <v>974</v>
      </c>
      <c r="P11" s="43">
        <v>980</v>
      </c>
      <c r="Q11" s="43">
        <v>935</v>
      </c>
      <c r="R11" s="43">
        <v>634</v>
      </c>
      <c r="S11" s="43">
        <v>1183</v>
      </c>
      <c r="T11" s="43">
        <v>1209</v>
      </c>
      <c r="U11" s="43">
        <v>1274</v>
      </c>
      <c r="V11" s="43">
        <v>1940</v>
      </c>
      <c r="W11" s="43">
        <v>1523</v>
      </c>
      <c r="X11" s="43">
        <v>1189</v>
      </c>
      <c r="Y11" s="43">
        <v>1312</v>
      </c>
      <c r="Z11" s="43">
        <v>1084</v>
      </c>
      <c r="AA11" s="43">
        <v>1565</v>
      </c>
      <c r="AB11" s="43">
        <v>2613</v>
      </c>
      <c r="AC11" s="98">
        <v>4166</v>
      </c>
      <c r="AD11" s="68">
        <v>860</v>
      </c>
      <c r="AE11" s="168"/>
    </row>
    <row r="12" spans="1:43" s="45" customFormat="1" ht="7.5" customHeight="1" thickTop="1" thickBot="1">
      <c r="A12" s="167"/>
      <c r="B12" s="167"/>
      <c r="C12" s="167"/>
      <c r="D12" s="167"/>
      <c r="E12" s="167"/>
      <c r="F12" s="167"/>
      <c r="G12" s="167"/>
      <c r="H12" s="167"/>
      <c r="I12" s="167"/>
      <c r="J12" s="167"/>
      <c r="K12" s="167"/>
      <c r="L12" s="167"/>
      <c r="M12" s="167"/>
      <c r="N12" s="167"/>
      <c r="O12" s="167"/>
      <c r="P12" s="167"/>
      <c r="Q12" s="167"/>
      <c r="R12" s="167"/>
      <c r="S12" s="167"/>
      <c r="T12" s="167"/>
      <c r="U12" s="167"/>
      <c r="V12" s="167"/>
      <c r="W12" s="167"/>
      <c r="X12" s="167"/>
      <c r="Y12" s="167"/>
      <c r="Z12" s="167"/>
      <c r="AA12" s="167"/>
      <c r="AB12" s="167"/>
      <c r="AC12" s="167"/>
      <c r="AD12" s="167"/>
      <c r="AE12" s="167"/>
      <c r="AF12" s="44"/>
      <c r="AG12" s="44"/>
      <c r="AH12" s="44"/>
      <c r="AI12" s="44"/>
      <c r="AJ12" s="44"/>
      <c r="AK12" s="44"/>
      <c r="AL12" s="44"/>
      <c r="AM12" s="44"/>
      <c r="AN12" s="44"/>
      <c r="AO12" s="44"/>
      <c r="AP12" s="44"/>
      <c r="AQ12" s="44"/>
    </row>
    <row r="13" spans="1:43" s="3" customFormat="1" ht="50.1" customHeight="1" thickTop="1" thickBot="1">
      <c r="A13" s="167">
        <f>'PANEL DE CONTROL DISTRITAL'!A12</f>
        <v>2</v>
      </c>
      <c r="B13" s="169" t="str">
        <f>'PANEL DE CONTROL DISTRITAL'!B12</f>
        <v>TRÁMITE</v>
      </c>
      <c r="C13" s="166" t="str">
        <f>'PANEL DE CONTROL DISTRITAL'!C12</f>
        <v>Operador de Equipo Tecnológico</v>
      </c>
      <c r="D13" s="170" t="str">
        <f>'PANEL DE CONTROL DISTRITAL'!D12</f>
        <v>Trámites exitosos efectivos=</v>
      </c>
      <c r="E13" s="166" t="str">
        <f>'PANEL DE CONTROL DISTRITAL'!E12</f>
        <v>(Número de trámites exitosos / Número de trámites aplicados) x 100</v>
      </c>
      <c r="F13" s="171" t="str">
        <f>'PANEL DE CONTROL DISTRITAL'!F12</f>
        <v>Semanal (remesa)</v>
      </c>
      <c r="G13" s="172">
        <f>'PANEL DE CONTROL DISTRITAL'!G12</f>
        <v>0.9</v>
      </c>
      <c r="H13" s="25" t="str">
        <f>'PANEL DE CONTROL DISTRITAL'!H12</f>
        <v>Número de trámites exitosos</v>
      </c>
      <c r="I13" s="23">
        <v>168</v>
      </c>
      <c r="J13" s="23">
        <v>822</v>
      </c>
      <c r="K13" s="23">
        <v>756</v>
      </c>
      <c r="L13" s="23">
        <v>835</v>
      </c>
      <c r="M13" s="23">
        <v>950</v>
      </c>
      <c r="N13" s="23">
        <v>996</v>
      </c>
      <c r="O13" s="23">
        <v>974</v>
      </c>
      <c r="P13" s="23">
        <v>973</v>
      </c>
      <c r="Q13" s="23">
        <v>930</v>
      </c>
      <c r="R13" s="23">
        <v>618</v>
      </c>
      <c r="S13" s="23">
        <v>1179</v>
      </c>
      <c r="T13" s="23">
        <v>1204</v>
      </c>
      <c r="U13" s="23">
        <v>1267</v>
      </c>
      <c r="V13" s="23">
        <v>1930</v>
      </c>
      <c r="W13" s="23">
        <v>1520</v>
      </c>
      <c r="X13" s="23">
        <v>1180</v>
      </c>
      <c r="Y13" s="23">
        <v>1306</v>
      </c>
      <c r="Z13" s="23">
        <v>1009</v>
      </c>
      <c r="AA13" s="23">
        <v>1558</v>
      </c>
      <c r="AB13" s="23">
        <v>2608</v>
      </c>
      <c r="AC13" s="75">
        <v>4134</v>
      </c>
      <c r="AD13" s="64">
        <v>857</v>
      </c>
      <c r="AE13" s="168">
        <f>IFERROR(SUM(I13:AD13)/SUM(I14:AD14),0)</f>
        <v>0.99224750812761242</v>
      </c>
    </row>
    <row r="14" spans="1:43" s="3" customFormat="1" ht="50.1" customHeight="1" thickTop="1" thickBot="1">
      <c r="A14" s="167"/>
      <c r="B14" s="169"/>
      <c r="C14" s="166"/>
      <c r="D14" s="170"/>
      <c r="E14" s="166"/>
      <c r="F14" s="171"/>
      <c r="G14" s="172"/>
      <c r="H14" s="25" t="str">
        <f>'PANEL DE CONTROL DISTRITAL'!H13</f>
        <v>Número de trámites aplicados</v>
      </c>
      <c r="I14" s="43">
        <v>169</v>
      </c>
      <c r="J14" s="43">
        <v>827</v>
      </c>
      <c r="K14" s="43">
        <v>757</v>
      </c>
      <c r="L14" s="43">
        <v>841</v>
      </c>
      <c r="M14" s="43">
        <v>956</v>
      </c>
      <c r="N14" s="43">
        <v>1000</v>
      </c>
      <c r="O14" s="43">
        <v>974</v>
      </c>
      <c r="P14" s="43">
        <v>980</v>
      </c>
      <c r="Q14" s="43">
        <v>935</v>
      </c>
      <c r="R14" s="43">
        <v>634</v>
      </c>
      <c r="S14" s="43">
        <v>1183</v>
      </c>
      <c r="T14" s="43">
        <v>1209</v>
      </c>
      <c r="U14" s="43">
        <v>1274</v>
      </c>
      <c r="V14" s="43">
        <v>1940</v>
      </c>
      <c r="W14" s="43">
        <v>1523</v>
      </c>
      <c r="X14" s="43">
        <v>1189</v>
      </c>
      <c r="Y14" s="43">
        <v>1312</v>
      </c>
      <c r="Z14" s="43">
        <v>1084</v>
      </c>
      <c r="AA14" s="43">
        <v>1565</v>
      </c>
      <c r="AB14" s="43">
        <v>2613</v>
      </c>
      <c r="AC14" s="98">
        <v>4166</v>
      </c>
      <c r="AD14" s="68">
        <v>860</v>
      </c>
      <c r="AE14" s="168"/>
    </row>
    <row r="15" spans="1:43" s="45" customFormat="1" ht="8.1" customHeight="1" thickTop="1" thickBot="1">
      <c r="A15" s="167"/>
      <c r="B15" s="167"/>
      <c r="C15" s="167"/>
      <c r="D15" s="167"/>
      <c r="E15" s="167"/>
      <c r="F15" s="167"/>
      <c r="G15" s="167"/>
      <c r="H15" s="167"/>
      <c r="I15" s="167"/>
      <c r="J15" s="167"/>
      <c r="K15" s="167"/>
      <c r="L15" s="167"/>
      <c r="M15" s="167"/>
      <c r="N15" s="167"/>
      <c r="O15" s="167"/>
      <c r="P15" s="167"/>
      <c r="Q15" s="167"/>
      <c r="R15" s="167"/>
      <c r="S15" s="167"/>
      <c r="T15" s="167"/>
      <c r="U15" s="167"/>
      <c r="V15" s="167"/>
      <c r="W15" s="167"/>
      <c r="X15" s="167"/>
      <c r="Y15" s="167"/>
      <c r="Z15" s="167"/>
      <c r="AA15" s="167"/>
      <c r="AB15" s="167"/>
      <c r="AC15" s="167"/>
      <c r="AD15" s="167"/>
      <c r="AE15" s="167"/>
      <c r="AF15" s="44"/>
      <c r="AG15" s="44"/>
      <c r="AH15" s="44"/>
      <c r="AI15" s="44"/>
      <c r="AJ15" s="44"/>
      <c r="AK15" s="44"/>
      <c r="AL15" s="44"/>
      <c r="AM15" s="44"/>
      <c r="AN15" s="44"/>
      <c r="AO15" s="44"/>
      <c r="AP15" s="44"/>
      <c r="AQ15" s="44"/>
    </row>
    <row r="16" spans="1:43" s="3" customFormat="1" ht="50.1" customHeight="1" thickTop="1" thickBot="1">
      <c r="A16" s="167">
        <f>'PANEL DE CONTROL DISTRITAL'!A15</f>
        <v>3</v>
      </c>
      <c r="B16" s="169" t="str">
        <f>'PANEL DE CONTROL DISTRITAL'!B15</f>
        <v>TRANSFERENCIA</v>
      </c>
      <c r="C16" s="166" t="str">
        <f>'PANEL DE CONTROL DISTRITAL'!C15</f>
        <v>Responsable de Módulo</v>
      </c>
      <c r="D16" s="170" t="str">
        <f>'PANEL DE CONTROL DISTRITAL'!D15</f>
        <v xml:space="preserve">Transacciones exitosas = </v>
      </c>
      <c r="E16" s="166" t="str">
        <f>'PANEL DE CONTROL DISTRITAL'!E15</f>
        <v>(Número de Archivos de Transacción aceptados /Total de Archivos de Transacción procesados) x100</v>
      </c>
      <c r="F16" s="171" t="str">
        <f>'PANEL DE CONTROL DISTRITAL'!F15</f>
        <v>Semanal (remesa)</v>
      </c>
      <c r="G16" s="172">
        <f>'PANEL DE CONTROL DISTRITAL'!G15</f>
        <v>0.9</v>
      </c>
      <c r="H16" s="25" t="str">
        <f>'PANEL DE CONTROL DISTRITAL'!H15</f>
        <v>Número de Archivos de Transacción aceptados</v>
      </c>
      <c r="I16" s="23">
        <v>169</v>
      </c>
      <c r="J16" s="23">
        <v>827</v>
      </c>
      <c r="K16" s="23">
        <v>757</v>
      </c>
      <c r="L16" s="23">
        <v>841</v>
      </c>
      <c r="M16" s="23">
        <v>956</v>
      </c>
      <c r="N16" s="23">
        <v>1000</v>
      </c>
      <c r="O16" s="23">
        <v>974</v>
      </c>
      <c r="P16" s="23">
        <v>980</v>
      </c>
      <c r="Q16" s="23">
        <v>935</v>
      </c>
      <c r="R16" s="23">
        <v>634</v>
      </c>
      <c r="S16" s="23">
        <v>1183</v>
      </c>
      <c r="T16" s="23">
        <v>1209</v>
      </c>
      <c r="U16" s="23">
        <v>1274</v>
      </c>
      <c r="V16" s="23">
        <v>1940</v>
      </c>
      <c r="W16" s="23">
        <v>1523</v>
      </c>
      <c r="X16" s="23">
        <v>1189</v>
      </c>
      <c r="Y16" s="23">
        <v>1312</v>
      </c>
      <c r="Z16" s="23">
        <v>1084</v>
      </c>
      <c r="AA16" s="23">
        <v>15</v>
      </c>
      <c r="AB16" s="23">
        <v>2613</v>
      </c>
      <c r="AC16" s="75">
        <v>4166</v>
      </c>
      <c r="AD16" s="64">
        <v>860</v>
      </c>
      <c r="AE16" s="168">
        <f>IFERROR(SUM(I16:AD16)/SUM(I17:AD17),0)</f>
        <v>0.99996218137811055</v>
      </c>
    </row>
    <row r="17" spans="1:43" s="3" customFormat="1" ht="50.1" customHeight="1" thickTop="1" thickBot="1">
      <c r="A17" s="167"/>
      <c r="B17" s="169"/>
      <c r="C17" s="166"/>
      <c r="D17" s="170"/>
      <c r="E17" s="166"/>
      <c r="F17" s="171"/>
      <c r="G17" s="172"/>
      <c r="H17" s="25" t="str">
        <f>'PANEL DE CONTROL DISTRITAL'!H16</f>
        <v>Total de Archivos de Transacción procesados</v>
      </c>
      <c r="I17" s="43">
        <v>169</v>
      </c>
      <c r="J17" s="43">
        <v>828</v>
      </c>
      <c r="K17" s="43">
        <v>757</v>
      </c>
      <c r="L17" s="43">
        <v>841</v>
      </c>
      <c r="M17" s="43">
        <v>956</v>
      </c>
      <c r="N17" s="43">
        <v>1000</v>
      </c>
      <c r="O17" s="43">
        <v>974</v>
      </c>
      <c r="P17" s="43">
        <v>980</v>
      </c>
      <c r="Q17" s="43">
        <v>935</v>
      </c>
      <c r="R17" s="43">
        <v>634</v>
      </c>
      <c r="S17" s="43">
        <v>1183</v>
      </c>
      <c r="T17" s="43">
        <v>1209</v>
      </c>
      <c r="U17" s="43">
        <v>1274</v>
      </c>
      <c r="V17" s="43">
        <v>1940</v>
      </c>
      <c r="W17" s="43">
        <v>1523</v>
      </c>
      <c r="X17" s="43">
        <v>1189</v>
      </c>
      <c r="Y17" s="43">
        <v>1312</v>
      </c>
      <c r="Z17" s="43">
        <v>1084</v>
      </c>
      <c r="AA17" s="43">
        <v>15</v>
      </c>
      <c r="AB17" s="43">
        <v>2613</v>
      </c>
      <c r="AC17" s="98">
        <v>4166</v>
      </c>
      <c r="AD17" s="68">
        <v>860</v>
      </c>
      <c r="AE17" s="168"/>
    </row>
    <row r="18" spans="1:43" s="45" customFormat="1" ht="8.1" customHeight="1" thickTop="1" thickBot="1">
      <c r="A18" s="167"/>
      <c r="B18" s="167"/>
      <c r="C18" s="167"/>
      <c r="D18" s="167"/>
      <c r="E18" s="167"/>
      <c r="F18" s="167"/>
      <c r="G18" s="167"/>
      <c r="H18" s="167"/>
      <c r="I18" s="167"/>
      <c r="J18" s="167"/>
      <c r="K18" s="167"/>
      <c r="L18" s="167"/>
      <c r="M18" s="167"/>
      <c r="N18" s="167"/>
      <c r="O18" s="167"/>
      <c r="P18" s="167"/>
      <c r="Q18" s="167"/>
      <c r="R18" s="167"/>
      <c r="S18" s="167"/>
      <c r="T18" s="167"/>
      <c r="U18" s="167"/>
      <c r="V18" s="167"/>
      <c r="W18" s="167"/>
      <c r="X18" s="167"/>
      <c r="Y18" s="167"/>
      <c r="Z18" s="167"/>
      <c r="AA18" s="167"/>
      <c r="AB18" s="167"/>
      <c r="AC18" s="167"/>
      <c r="AD18" s="167"/>
      <c r="AE18" s="167"/>
      <c r="AF18" s="44"/>
      <c r="AG18" s="44"/>
      <c r="AH18" s="44"/>
      <c r="AI18" s="44"/>
      <c r="AJ18" s="44"/>
      <c r="AK18" s="44"/>
      <c r="AL18" s="44"/>
      <c r="AM18" s="44"/>
      <c r="AN18" s="44"/>
      <c r="AO18" s="44"/>
      <c r="AP18" s="44"/>
      <c r="AQ18" s="44"/>
    </row>
    <row r="19" spans="1:43" s="3" customFormat="1" ht="50.1" customHeight="1" thickTop="1" thickBot="1">
      <c r="A19" s="167">
        <f>'PANEL DE CONTROL DISTRITAL'!A18</f>
        <v>4</v>
      </c>
      <c r="B19" s="169" t="str">
        <f>'PANEL DE CONTROL DISTRITAL'!B18</f>
        <v>CONCILIACIÓN</v>
      </c>
      <c r="C19" s="166" t="str">
        <f>'PANEL DE CONTROL DISTRITAL'!C18</f>
        <v>Responsable de Módulo</v>
      </c>
      <c r="D19" s="170" t="str">
        <f>'PANEL DE CONTROL DISTRITAL'!D18</f>
        <v xml:space="preserve">Credenciales disponibles para entrega = </v>
      </c>
      <c r="E19" s="166" t="str">
        <f>'PANEL DE CONTROL DISTRITAL'!E18</f>
        <v>((Credenciales recibidas - Credenciales inconsistentes) / Credenciales recibidas) x 100</v>
      </c>
      <c r="F19" s="171" t="str">
        <f>'PANEL DE CONTROL DISTRITAL'!F18</f>
        <v>Semanal (remesa)</v>
      </c>
      <c r="G19" s="172">
        <f>'PANEL DE CONTROL DISTRITAL'!G18</f>
        <v>0.9</v>
      </c>
      <c r="H19" s="25" t="str">
        <f>'PANEL DE CONTROL DISTRITAL'!H18</f>
        <v xml:space="preserve">Credenciales Recibidas - Credenciales inconsistentes </v>
      </c>
      <c r="I19" s="23">
        <v>176</v>
      </c>
      <c r="J19" s="23">
        <v>818</v>
      </c>
      <c r="K19" s="23">
        <v>850</v>
      </c>
      <c r="L19" s="23">
        <v>757</v>
      </c>
      <c r="M19" s="23">
        <v>957</v>
      </c>
      <c r="N19" s="23">
        <v>1029</v>
      </c>
      <c r="O19" s="23">
        <v>947</v>
      </c>
      <c r="P19" s="23">
        <v>993</v>
      </c>
      <c r="Q19" s="23">
        <v>964</v>
      </c>
      <c r="R19" s="23">
        <v>705</v>
      </c>
      <c r="S19" s="23">
        <v>899</v>
      </c>
      <c r="T19" s="23">
        <v>1237</v>
      </c>
      <c r="U19" s="75">
        <v>1041</v>
      </c>
      <c r="V19" s="23">
        <v>1508</v>
      </c>
      <c r="W19" s="23">
        <v>2119</v>
      </c>
      <c r="X19" s="23">
        <v>1212</v>
      </c>
      <c r="Y19" s="23">
        <v>1079</v>
      </c>
      <c r="Z19" s="23">
        <v>674</v>
      </c>
      <c r="AA19" s="23">
        <v>1565</v>
      </c>
      <c r="AB19" s="23">
        <v>2483</v>
      </c>
      <c r="AC19" s="75">
        <v>2931</v>
      </c>
      <c r="AD19" s="64">
        <v>0</v>
      </c>
      <c r="AE19" s="168">
        <f>IFERROR(SUM(I19:AD19)/SUM(I20:AD20),0)</f>
        <v>1</v>
      </c>
    </row>
    <row r="20" spans="1:43" s="3" customFormat="1" ht="50.1" customHeight="1" thickTop="1" thickBot="1">
      <c r="A20" s="167"/>
      <c r="B20" s="169"/>
      <c r="C20" s="166"/>
      <c r="D20" s="170"/>
      <c r="E20" s="166"/>
      <c r="F20" s="171"/>
      <c r="G20" s="172"/>
      <c r="H20" s="25" t="str">
        <f>'PANEL DE CONTROL DISTRITAL'!H19</f>
        <v>Credenciales recibidas</v>
      </c>
      <c r="I20" s="43">
        <v>176</v>
      </c>
      <c r="J20" s="43">
        <v>818</v>
      </c>
      <c r="K20" s="43">
        <v>850</v>
      </c>
      <c r="L20" s="43">
        <v>757</v>
      </c>
      <c r="M20" s="43">
        <v>957</v>
      </c>
      <c r="N20" s="43">
        <v>1029</v>
      </c>
      <c r="O20" s="43">
        <v>947</v>
      </c>
      <c r="P20" s="43">
        <v>993</v>
      </c>
      <c r="Q20" s="43">
        <v>964</v>
      </c>
      <c r="R20" s="43">
        <v>705</v>
      </c>
      <c r="S20" s="43">
        <v>899</v>
      </c>
      <c r="T20" s="43">
        <v>1237</v>
      </c>
      <c r="U20" s="76">
        <v>1041</v>
      </c>
      <c r="V20" s="43">
        <v>1508</v>
      </c>
      <c r="W20" s="43">
        <v>2119</v>
      </c>
      <c r="X20" s="43">
        <v>1212</v>
      </c>
      <c r="Y20" s="43">
        <v>1079</v>
      </c>
      <c r="Z20" s="43">
        <v>674</v>
      </c>
      <c r="AA20" s="43">
        <v>1565</v>
      </c>
      <c r="AB20" s="43">
        <v>2483</v>
      </c>
      <c r="AC20" s="98">
        <v>2931</v>
      </c>
      <c r="AD20" s="68">
        <v>0</v>
      </c>
      <c r="AE20" s="168"/>
    </row>
    <row r="21" spans="1:43" s="45" customFormat="1" ht="8.1" customHeight="1" thickTop="1" thickBot="1">
      <c r="A21" s="46"/>
      <c r="B21" s="47"/>
      <c r="C21" s="48"/>
      <c r="D21" s="49"/>
      <c r="E21" s="48"/>
      <c r="F21" s="50"/>
      <c r="G21" s="51"/>
      <c r="H21" s="52"/>
      <c r="I21" s="53"/>
      <c r="J21" s="53"/>
      <c r="K21" s="53"/>
      <c r="L21" s="53"/>
      <c r="M21" s="53"/>
      <c r="N21" s="53"/>
      <c r="O21" s="53"/>
      <c r="P21" s="53"/>
      <c r="Q21" s="53"/>
      <c r="R21" s="53"/>
      <c r="S21" s="53"/>
      <c r="T21" s="53"/>
      <c r="U21" s="53"/>
      <c r="V21" s="53"/>
      <c r="W21" s="53"/>
      <c r="X21" s="53"/>
      <c r="Y21" s="53"/>
      <c r="Z21" s="53"/>
      <c r="AA21" s="53"/>
      <c r="AB21" s="53"/>
      <c r="AC21" s="53"/>
      <c r="AD21" s="53"/>
      <c r="AE21" s="54"/>
      <c r="AF21" s="44"/>
      <c r="AG21" s="44"/>
      <c r="AH21" s="44"/>
      <c r="AI21" s="44"/>
      <c r="AJ21" s="44"/>
      <c r="AK21" s="44"/>
      <c r="AL21" s="44"/>
      <c r="AM21" s="44"/>
      <c r="AN21" s="44"/>
      <c r="AO21" s="44"/>
      <c r="AP21" s="44"/>
      <c r="AQ21" s="44"/>
    </row>
    <row r="22" spans="1:43" s="3" customFormat="1" ht="50.1" customHeight="1" thickTop="1" thickBot="1">
      <c r="A22" s="167">
        <f>'PANEL DE CONTROL DISTRITAL'!A21</f>
        <v>5</v>
      </c>
      <c r="B22" s="169" t="str">
        <f>'PANEL DE CONTROL DISTRITAL'!B21</f>
        <v>CONCILIACIÓN</v>
      </c>
      <c r="C22" s="166" t="str">
        <f>'PANEL DE CONTROL DISTRITAL'!C21</f>
        <v>Responsable de Módulo</v>
      </c>
      <c r="D22" s="170" t="str">
        <f>'PANEL DE CONTROL DISTRITAL'!D21</f>
        <v xml:space="preserve">Credenciales disponibles para entrega = </v>
      </c>
      <c r="E22" s="166" t="str">
        <f>'PANEL DE CONTROL DISTRITAL'!E21</f>
        <v>(Credenciales en resguardo / Credenciales totales en SIIRFE disponibles para entrega) x 100</v>
      </c>
      <c r="F22" s="171" t="str">
        <f>'PANEL DE CONTROL DISTRITAL'!F21</f>
        <v>Semanal (remesa)</v>
      </c>
      <c r="G22" s="172">
        <f>'PANEL DE CONTROL DISTRITAL'!G21</f>
        <v>1</v>
      </c>
      <c r="H22" s="25" t="str">
        <f>'PANEL DE CONTROL DISTRITAL'!H21</f>
        <v>Credenciales en resguardo</v>
      </c>
      <c r="I22" s="23">
        <v>2365</v>
      </c>
      <c r="J22" s="23">
        <v>2166</v>
      </c>
      <c r="K22" s="23">
        <v>2141</v>
      </c>
      <c r="L22" s="23">
        <v>1894</v>
      </c>
      <c r="M22" s="23">
        <v>2092</v>
      </c>
      <c r="N22" s="23">
        <v>2196</v>
      </c>
      <c r="O22" s="23">
        <v>2138</v>
      </c>
      <c r="P22" s="23">
        <v>2171</v>
      </c>
      <c r="Q22" s="23">
        <v>2176</v>
      </c>
      <c r="R22" s="23">
        <v>2198</v>
      </c>
      <c r="S22" s="23">
        <v>1993</v>
      </c>
      <c r="T22" s="23">
        <v>2341</v>
      </c>
      <c r="U22" s="23">
        <v>2198</v>
      </c>
      <c r="V22" s="23">
        <v>2554</v>
      </c>
      <c r="W22" s="23">
        <v>3097</v>
      </c>
      <c r="X22" s="23">
        <v>2654</v>
      </c>
      <c r="Y22" s="23">
        <v>2389</v>
      </c>
      <c r="Z22" s="23">
        <v>1751</v>
      </c>
      <c r="AA22" s="23">
        <v>1128</v>
      </c>
      <c r="AB22" s="23">
        <v>2723</v>
      </c>
      <c r="AC22" s="75">
        <v>4157</v>
      </c>
      <c r="AD22" s="75">
        <v>3798</v>
      </c>
      <c r="AE22" s="168">
        <f>IFERROR(SUM(I22:AD22)/SUM(I23:AD23),0)</f>
        <v>1</v>
      </c>
    </row>
    <row r="23" spans="1:43" s="3" customFormat="1" ht="50.1" customHeight="1" thickTop="1" thickBot="1">
      <c r="A23" s="167"/>
      <c r="B23" s="169"/>
      <c r="C23" s="166"/>
      <c r="D23" s="170"/>
      <c r="E23" s="166"/>
      <c r="F23" s="171"/>
      <c r="G23" s="172"/>
      <c r="H23" s="25" t="str">
        <f>'PANEL DE CONTROL DISTRITAL'!H22</f>
        <v>Credenciales totales en SIIRFE disponibles para entrega</v>
      </c>
      <c r="I23" s="43">
        <v>2365</v>
      </c>
      <c r="J23" s="43">
        <v>2166</v>
      </c>
      <c r="K23" s="43">
        <v>2141</v>
      </c>
      <c r="L23" s="43">
        <v>1894</v>
      </c>
      <c r="M23" s="43">
        <v>2092</v>
      </c>
      <c r="N23" s="43">
        <v>2196</v>
      </c>
      <c r="O23" s="43">
        <v>2138</v>
      </c>
      <c r="P23" s="43">
        <v>2171</v>
      </c>
      <c r="Q23" s="43">
        <v>2176</v>
      </c>
      <c r="R23" s="43">
        <v>2198</v>
      </c>
      <c r="S23" s="43">
        <v>1993</v>
      </c>
      <c r="T23" s="43">
        <v>2341</v>
      </c>
      <c r="U23" s="43">
        <v>2198</v>
      </c>
      <c r="V23" s="43">
        <v>2554</v>
      </c>
      <c r="W23" s="43">
        <v>3097</v>
      </c>
      <c r="X23" s="43">
        <v>2654</v>
      </c>
      <c r="Y23" s="43">
        <v>2389</v>
      </c>
      <c r="Z23" s="43">
        <v>1751</v>
      </c>
      <c r="AA23" s="43">
        <v>1128</v>
      </c>
      <c r="AB23" s="43">
        <v>2723</v>
      </c>
      <c r="AC23" s="98">
        <v>4157</v>
      </c>
      <c r="AD23" s="98">
        <v>3798</v>
      </c>
      <c r="AE23" s="168"/>
    </row>
    <row r="24" spans="1:43" s="4" customFormat="1" ht="7.5" customHeight="1" thickTop="1" thickBot="1">
      <c r="A24" s="167"/>
      <c r="B24" s="167"/>
      <c r="C24" s="167"/>
      <c r="D24" s="167"/>
      <c r="E24" s="167"/>
      <c r="F24" s="167"/>
      <c r="G24" s="167"/>
      <c r="H24" s="167"/>
      <c r="I24" s="167"/>
      <c r="J24" s="167"/>
      <c r="K24" s="167"/>
      <c r="L24" s="167"/>
      <c r="M24" s="167"/>
      <c r="N24" s="167"/>
      <c r="O24" s="167"/>
      <c r="P24" s="167"/>
      <c r="Q24" s="167"/>
      <c r="R24" s="167"/>
      <c r="S24" s="167"/>
      <c r="T24" s="167"/>
      <c r="U24" s="167"/>
      <c r="V24" s="167"/>
      <c r="W24" s="167"/>
      <c r="X24" s="167"/>
      <c r="Y24" s="167"/>
      <c r="Z24" s="167"/>
      <c r="AA24" s="167"/>
      <c r="AB24" s="167"/>
      <c r="AC24" s="167"/>
      <c r="AD24" s="167"/>
      <c r="AE24" s="167"/>
    </row>
    <row r="25" spans="1:43" ht="50.1" customHeight="1" thickTop="1" thickBot="1">
      <c r="A25" s="167">
        <f>'PANEL DE CONTROL DISTRITAL'!A24</f>
        <v>6</v>
      </c>
      <c r="B25" s="169" t="str">
        <f>'PANEL DE CONTROL DISTRITAL'!B24</f>
        <v>ENTREGA</v>
      </c>
      <c r="C25" s="166" t="str">
        <f>'PANEL DE CONTROL DISTRITAL'!C24</f>
        <v>Operador de Equipo Tecnológico</v>
      </c>
      <c r="D25" s="170" t="str">
        <f>'PANEL DE CONTROL DISTRITAL'!D24</f>
        <v xml:space="preserve">Efectividad de entrega de CPV en MAC = </v>
      </c>
      <c r="E25" s="166" t="str">
        <f>'PANEL DE CONTROL DISTRITAL'!E24</f>
        <v>(Total de credenciales entregadas / Total de credenciales solicitadas) x 100</v>
      </c>
      <c r="F25" s="171" t="str">
        <f>'PANEL DE CONTROL DISTRITAL'!F24</f>
        <v>Semanal (remesa)</v>
      </c>
      <c r="G25" s="172">
        <f>'PANEL DE CONTROL DISTRITAL'!G24</f>
        <v>0.9</v>
      </c>
      <c r="H25" s="25" t="str">
        <f>'PANEL DE CONTROL DISTRITAL'!H24</f>
        <v xml:space="preserve">Total de credenciales entregadas </v>
      </c>
      <c r="I25" s="23">
        <v>214</v>
      </c>
      <c r="J25" s="23">
        <v>1017</v>
      </c>
      <c r="K25" s="23">
        <v>835</v>
      </c>
      <c r="L25" s="23">
        <v>920</v>
      </c>
      <c r="M25" s="23">
        <v>750</v>
      </c>
      <c r="N25" s="23">
        <v>912</v>
      </c>
      <c r="O25" s="23">
        <v>1005</v>
      </c>
      <c r="P25" s="23">
        <v>960</v>
      </c>
      <c r="Q25" s="23">
        <v>959</v>
      </c>
      <c r="R25" s="23">
        <v>683</v>
      </c>
      <c r="S25" s="23">
        <v>1091</v>
      </c>
      <c r="T25" s="23">
        <v>889</v>
      </c>
      <c r="U25" s="23">
        <v>1184</v>
      </c>
      <c r="V25" s="23">
        <v>1152</v>
      </c>
      <c r="W25" s="23">
        <v>1576</v>
      </c>
      <c r="X25" s="23">
        <v>1642</v>
      </c>
      <c r="Y25" s="23">
        <v>1346</v>
      </c>
      <c r="Z25" s="23">
        <v>1312</v>
      </c>
      <c r="AA25" s="23">
        <v>638</v>
      </c>
      <c r="AB25" s="23">
        <v>888</v>
      </c>
      <c r="AC25" s="75">
        <v>1476</v>
      </c>
      <c r="AD25" s="64">
        <v>359</v>
      </c>
      <c r="AE25" s="168">
        <f>IFERROR(SUM(I25:AD25)/SUM(I26:AD26),0)</f>
        <v>0.99954166284719037</v>
      </c>
    </row>
    <row r="26" spans="1:43" ht="50.1" customHeight="1" thickTop="1" thickBot="1">
      <c r="A26" s="167"/>
      <c r="B26" s="169"/>
      <c r="C26" s="166"/>
      <c r="D26" s="170"/>
      <c r="E26" s="166"/>
      <c r="F26" s="171"/>
      <c r="G26" s="172"/>
      <c r="H26" s="25" t="str">
        <f>'PANEL DE CONTROL DISTRITAL'!H25</f>
        <v xml:space="preserve"> Total de credenciales solicitadas</v>
      </c>
      <c r="I26" s="43">
        <v>215</v>
      </c>
      <c r="J26" s="43">
        <v>1017</v>
      </c>
      <c r="K26" s="43">
        <v>835</v>
      </c>
      <c r="L26" s="43">
        <v>920</v>
      </c>
      <c r="M26" s="43">
        <v>750</v>
      </c>
      <c r="N26" s="43">
        <v>912</v>
      </c>
      <c r="O26" s="43">
        <v>1006</v>
      </c>
      <c r="P26" s="43">
        <v>962</v>
      </c>
      <c r="Q26" s="43">
        <v>961</v>
      </c>
      <c r="R26" s="43">
        <v>685</v>
      </c>
      <c r="S26" s="43">
        <v>1091</v>
      </c>
      <c r="T26" s="43">
        <v>891</v>
      </c>
      <c r="U26" s="43">
        <v>1184</v>
      </c>
      <c r="V26" s="43">
        <v>1153</v>
      </c>
      <c r="W26" s="43">
        <v>1576</v>
      </c>
      <c r="X26" s="43">
        <v>1643</v>
      </c>
      <c r="Y26" s="43">
        <v>1344</v>
      </c>
      <c r="Z26" s="43">
        <v>1312</v>
      </c>
      <c r="AA26" s="43">
        <v>638</v>
      </c>
      <c r="AB26" s="43">
        <v>888</v>
      </c>
      <c r="AC26" s="98">
        <v>1476</v>
      </c>
      <c r="AD26" s="68">
        <v>359</v>
      </c>
      <c r="AE26" s="168"/>
    </row>
    <row r="27" spans="1:43" ht="15.75" customHeight="1" thickTop="1">
      <c r="B27" s="1" t="s">
        <v>116</v>
      </c>
      <c r="H27" s="55"/>
      <c r="I27" s="56"/>
      <c r="J27" s="56"/>
      <c r="K27" s="56"/>
      <c r="L27" s="56"/>
      <c r="M27" s="56"/>
      <c r="N27" s="56"/>
      <c r="O27" s="56"/>
      <c r="P27" s="56"/>
      <c r="Q27" s="56"/>
      <c r="R27" s="56"/>
      <c r="S27" s="56"/>
      <c r="T27" s="56"/>
      <c r="U27" s="56"/>
      <c r="V27" s="56"/>
      <c r="W27" s="56"/>
      <c r="X27" s="56"/>
      <c r="Y27" s="56"/>
      <c r="Z27" s="56"/>
      <c r="AA27" s="56"/>
      <c r="AB27" s="56"/>
      <c r="AC27" s="56"/>
      <c r="AD27" s="56"/>
      <c r="AE27" s="12"/>
    </row>
    <row r="28" spans="1:43" ht="15.75" customHeight="1">
      <c r="H28" s="57"/>
      <c r="W28"/>
    </row>
    <row r="29" spans="1:43" ht="15.75" customHeight="1">
      <c r="H29" s="57"/>
      <c r="I29" s="179" t="s">
        <v>117</v>
      </c>
      <c r="J29" s="179"/>
      <c r="K29" s="179"/>
      <c r="L29" s="179"/>
    </row>
    <row r="30" spans="1:43" ht="15.75" customHeight="1">
      <c r="H30" s="57"/>
      <c r="I30" s="26"/>
      <c r="J30" s="27" t="s">
        <v>118</v>
      </c>
      <c r="K30" s="27"/>
      <c r="L30" s="27"/>
    </row>
    <row r="31" spans="1:43" ht="39" customHeight="1">
      <c r="H31" s="57"/>
      <c r="I31" s="28"/>
      <c r="J31" s="27" t="s">
        <v>119</v>
      </c>
      <c r="K31" s="27"/>
      <c r="L31" s="27"/>
    </row>
    <row r="32" spans="1:43" ht="30" customHeight="1">
      <c r="H32" s="57"/>
      <c r="I32" s="29"/>
      <c r="J32" s="27" t="s">
        <v>120</v>
      </c>
      <c r="K32" s="27"/>
      <c r="L32" s="27"/>
    </row>
    <row r="33" spans="2:13" ht="30" customHeight="1">
      <c r="H33" s="57"/>
      <c r="I33" s="27"/>
      <c r="J33" s="27"/>
      <c r="K33" s="27"/>
      <c r="L33" s="27"/>
    </row>
    <row r="34" spans="2:13" ht="30" customHeight="1">
      <c r="B34" s="180" t="s">
        <v>121</v>
      </c>
      <c r="C34" s="180"/>
      <c r="D34" s="180"/>
      <c r="E34" s="180"/>
      <c r="F34" s="180"/>
      <c r="G34" s="180"/>
      <c r="H34" s="180"/>
      <c r="I34" s="180"/>
      <c r="J34" s="180"/>
      <c r="K34" s="180"/>
      <c r="L34" s="180"/>
      <c r="M34" s="181"/>
    </row>
    <row r="35" spans="2:13" ht="30" customHeight="1">
      <c r="B35" s="182" t="s">
        <v>122</v>
      </c>
      <c r="C35" s="182"/>
      <c r="D35" s="182"/>
      <c r="E35" s="182"/>
      <c r="F35" s="182"/>
      <c r="G35" s="183"/>
      <c r="H35" s="184" t="s">
        <v>123</v>
      </c>
      <c r="I35" s="182"/>
      <c r="J35" s="182"/>
      <c r="K35" s="182"/>
      <c r="L35" s="182"/>
      <c r="M35" s="183"/>
    </row>
    <row r="36" spans="2:13" ht="30" customHeight="1">
      <c r="B36" s="173"/>
      <c r="C36" s="174"/>
      <c r="D36" s="174"/>
      <c r="E36" s="174"/>
      <c r="F36" s="174"/>
      <c r="G36" s="175"/>
      <c r="H36" s="173"/>
      <c r="I36" s="174"/>
      <c r="J36" s="174"/>
      <c r="K36" s="174"/>
      <c r="L36" s="174"/>
      <c r="M36" s="175"/>
    </row>
    <row r="37" spans="2:13" ht="30" customHeight="1">
      <c r="B37" s="176"/>
      <c r="C37" s="177"/>
      <c r="D37" s="177"/>
      <c r="E37" s="177"/>
      <c r="F37" s="177"/>
      <c r="G37" s="178"/>
      <c r="H37" s="176"/>
      <c r="I37" s="177"/>
      <c r="J37" s="177"/>
      <c r="K37" s="177"/>
      <c r="L37" s="177"/>
      <c r="M37" s="178"/>
    </row>
  </sheetData>
  <mergeCells count="71">
    <mergeCell ref="AE25:AE26"/>
    <mergeCell ref="I29:L29"/>
    <mergeCell ref="B34:M34"/>
    <mergeCell ref="B35:G35"/>
    <mergeCell ref="H35:M35"/>
    <mergeCell ref="B36:G37"/>
    <mergeCell ref="H36:M37"/>
    <mergeCell ref="G22:G23"/>
    <mergeCell ref="AE22:AE23"/>
    <mergeCell ref="A24:AE24"/>
    <mergeCell ref="A25:A26"/>
    <mergeCell ref="B25:B26"/>
    <mergeCell ref="C25:C26"/>
    <mergeCell ref="D25:D26"/>
    <mergeCell ref="E25:E26"/>
    <mergeCell ref="F25:F26"/>
    <mergeCell ref="G25:G26"/>
    <mergeCell ref="A22:A23"/>
    <mergeCell ref="B22:B23"/>
    <mergeCell ref="C22:C23"/>
    <mergeCell ref="D22:D23"/>
    <mergeCell ref="E22:E23"/>
    <mergeCell ref="F22:F23"/>
    <mergeCell ref="A18:AE18"/>
    <mergeCell ref="A19:A20"/>
    <mergeCell ref="B19:B20"/>
    <mergeCell ref="C19:C20"/>
    <mergeCell ref="D19:D20"/>
    <mergeCell ref="E19:E20"/>
    <mergeCell ref="F19:F20"/>
    <mergeCell ref="G19:G20"/>
    <mergeCell ref="AE19:AE20"/>
    <mergeCell ref="A15:AE15"/>
    <mergeCell ref="A16:A17"/>
    <mergeCell ref="B16:B17"/>
    <mergeCell ref="C16:C17"/>
    <mergeCell ref="D16:D17"/>
    <mergeCell ref="E16:E17"/>
    <mergeCell ref="F16:F17"/>
    <mergeCell ref="G16:G17"/>
    <mergeCell ref="AE16:AE17"/>
    <mergeCell ref="A10:A11"/>
    <mergeCell ref="B10:B11"/>
    <mergeCell ref="C10:C11"/>
    <mergeCell ref="D10:D11"/>
    <mergeCell ref="E10:E11"/>
    <mergeCell ref="A12:AE12"/>
    <mergeCell ref="A13:A14"/>
    <mergeCell ref="B13:B14"/>
    <mergeCell ref="C13:C14"/>
    <mergeCell ref="D13:D14"/>
    <mergeCell ref="E13:E14"/>
    <mergeCell ref="F13:F14"/>
    <mergeCell ref="G13:G14"/>
    <mergeCell ref="AE13:AE14"/>
    <mergeCell ref="AE10:AE11"/>
    <mergeCell ref="F10:F11"/>
    <mergeCell ref="AE6:AE9"/>
    <mergeCell ref="B7:D7"/>
    <mergeCell ref="A1:AE1"/>
    <mergeCell ref="F2:G2"/>
    <mergeCell ref="A4:AE4"/>
    <mergeCell ref="A5:AE5"/>
    <mergeCell ref="E7:H7"/>
    <mergeCell ref="I7:X7"/>
    <mergeCell ref="B8:X8"/>
    <mergeCell ref="A6:A9"/>
    <mergeCell ref="B6:H6"/>
    <mergeCell ref="I6:X6"/>
    <mergeCell ref="X2:AE2"/>
    <mergeCell ref="G10:G11"/>
  </mergeCells>
  <conditionalFormatting sqref="I21:AD21">
    <cfRule type="colorScale" priority="691">
      <colorScale>
        <cfvo type="min"/>
        <cfvo type="percentile" val="50"/>
        <cfvo type="max"/>
        <color rgb="FFE98BD7"/>
        <color rgb="FFD5007F"/>
        <color rgb="FF950054"/>
      </colorScale>
    </cfRule>
  </conditionalFormatting>
  <conditionalFormatting sqref="AE10">
    <cfRule type="cellIs" dxfId="339" priority="15" operator="greaterThan">
      <formula>95%</formula>
    </cfRule>
    <cfRule type="cellIs" dxfId="338" priority="16" operator="greaterThanOrEqual">
      <formula>90%</formula>
    </cfRule>
    <cfRule type="cellIs" dxfId="337" priority="17" operator="lessThan">
      <formula>89.99%</formula>
    </cfRule>
  </conditionalFormatting>
  <conditionalFormatting sqref="AE13">
    <cfRule type="cellIs" dxfId="336" priority="12" operator="greaterThan">
      <formula>95%</formula>
    </cfRule>
    <cfRule type="cellIs" dxfId="335" priority="13" operator="greaterThanOrEqual">
      <formula>90%</formula>
    </cfRule>
    <cfRule type="cellIs" dxfId="334" priority="14" operator="lessThan">
      <formula>89.99%</formula>
    </cfRule>
  </conditionalFormatting>
  <conditionalFormatting sqref="AE16">
    <cfRule type="cellIs" dxfId="333" priority="9" operator="greaterThan">
      <formula>95%</formula>
    </cfRule>
    <cfRule type="cellIs" dxfId="332" priority="10" operator="greaterThanOrEqual">
      <formula>90%</formula>
    </cfRule>
    <cfRule type="cellIs" dxfId="331" priority="11" operator="lessThan">
      <formula>89.99%</formula>
    </cfRule>
  </conditionalFormatting>
  <conditionalFormatting sqref="AE19">
    <cfRule type="cellIs" dxfId="330" priority="6" operator="greaterThan">
      <formula>95%</formula>
    </cfRule>
    <cfRule type="cellIs" dxfId="329" priority="7" operator="greaterThanOrEqual">
      <formula>90%</formula>
    </cfRule>
    <cfRule type="cellIs" dxfId="328" priority="8" operator="lessThan">
      <formula>89.99%</formula>
    </cfRule>
  </conditionalFormatting>
  <conditionalFormatting sqref="AE22">
    <cfRule type="cellIs" dxfId="327" priority="1" operator="greaterThanOrEqual">
      <formula>100%</formula>
    </cfRule>
    <cfRule type="cellIs" dxfId="326" priority="2" operator="lessThan">
      <formula>99.99%</formula>
    </cfRule>
  </conditionalFormatting>
  <conditionalFormatting sqref="AE25">
    <cfRule type="cellIs" dxfId="325" priority="3" operator="greaterThan">
      <formula>95%</formula>
    </cfRule>
    <cfRule type="cellIs" dxfId="324" priority="4" operator="greaterThanOrEqual">
      <formula>90%</formula>
    </cfRule>
    <cfRule type="cellIs" dxfId="323" priority="5" operator="lessThan">
      <formula>89.99%</formula>
    </cfRule>
  </conditionalFormatting>
  <dataValidations count="1">
    <dataValidation showDropDown="1" showInputMessage="1" showErrorMessage="1" sqref="C21 G19:G23 G10:G11 G16:G17 G13:G14 G25:G26" xr:uid="{6AC515FB-FABF-4C11-9772-5D3CC178FC4D}"/>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B284EF-B076-469D-9995-E722AC31A972}">
  <sheetPr>
    <tabColor rgb="FF0070C0"/>
  </sheetPr>
  <dimension ref="A1:AQ48"/>
  <sheetViews>
    <sheetView showGridLines="0" topLeftCell="Y21" zoomScale="85" zoomScaleNormal="85" workbookViewId="0">
      <selection activeCell="AE25" sqref="AE25:AE26"/>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0" width="10.7109375" style="1" customWidth="1"/>
    <col min="31" max="31" width="22.7109375" style="1" customWidth="1"/>
    <col min="32" max="16384" width="11.42578125" style="1"/>
  </cols>
  <sheetData>
    <row r="1" spans="1:43" ht="40.5" customHeight="1">
      <c r="A1" s="148" t="str">
        <f>'PANEL DE CONTROL DISTRITAL'!A1:Q1</f>
        <v>INSTITUTO NACIONAL ELECTORAL
SISTEMA DE GESTIÓN DE LA CALIDAD
ESTADO DE MÉXICO</v>
      </c>
      <c r="B1" s="148"/>
      <c r="C1" s="148"/>
      <c r="D1" s="148"/>
      <c r="E1" s="148"/>
      <c r="F1" s="148"/>
      <c r="G1" s="148"/>
      <c r="H1" s="148"/>
      <c r="I1" s="148"/>
      <c r="J1" s="148"/>
      <c r="K1" s="148"/>
      <c r="L1" s="148"/>
      <c r="M1" s="148"/>
      <c r="N1" s="148"/>
      <c r="O1" s="148"/>
      <c r="P1" s="148"/>
      <c r="Q1" s="148"/>
      <c r="R1" s="148"/>
      <c r="S1" s="148"/>
      <c r="T1" s="148"/>
      <c r="U1" s="148"/>
      <c r="V1" s="148"/>
      <c r="W1" s="148"/>
      <c r="X1" s="148"/>
      <c r="Y1" s="148"/>
      <c r="Z1" s="148"/>
      <c r="AA1" s="148"/>
      <c r="AB1" s="148"/>
      <c r="AC1" s="148"/>
      <c r="AD1" s="148"/>
      <c r="AE1" s="148"/>
    </row>
    <row r="2" spans="1:43" ht="33.75" customHeight="1">
      <c r="A2" s="11"/>
      <c r="B2" s="11"/>
      <c r="C2" s="11"/>
      <c r="D2" s="9" t="s">
        <v>89</v>
      </c>
      <c r="E2" s="9">
        <v>31</v>
      </c>
      <c r="F2" s="149" t="s">
        <v>90</v>
      </c>
      <c r="G2" s="149"/>
      <c r="H2" s="20">
        <v>153151</v>
      </c>
      <c r="I2" s="19"/>
      <c r="J2" s="19"/>
      <c r="K2" s="19"/>
      <c r="L2" s="19"/>
      <c r="M2" s="19"/>
      <c r="N2" s="19"/>
      <c r="O2" s="19"/>
      <c r="P2" s="19"/>
      <c r="Q2" s="19"/>
      <c r="R2" s="19"/>
      <c r="S2" s="19"/>
      <c r="T2" s="19"/>
      <c r="U2" s="19"/>
      <c r="V2" s="19"/>
      <c r="W2" s="58"/>
      <c r="X2" s="150" t="str">
        <f>'PANEL DE CONTROL DISTRITAL'!M2</f>
        <v>Fecha de corte: 22/01/2024</v>
      </c>
      <c r="Y2" s="150"/>
      <c r="Z2" s="150"/>
      <c r="AA2" s="150"/>
      <c r="AB2" s="150"/>
      <c r="AC2" s="150"/>
      <c r="AD2" s="150"/>
      <c r="AE2" s="150"/>
      <c r="AF2" s="15"/>
    </row>
    <row r="3" spans="1:43" ht="11.25" customHeight="1">
      <c r="A3" s="11"/>
      <c r="B3" s="6"/>
      <c r="C3" s="6"/>
      <c r="D3" s="6"/>
      <c r="E3" s="6"/>
      <c r="F3" s="6"/>
      <c r="G3" s="6"/>
      <c r="H3" s="6"/>
      <c r="I3" s="6"/>
      <c r="J3" s="6"/>
      <c r="K3" s="6"/>
      <c r="L3" s="6"/>
      <c r="M3" s="6"/>
      <c r="N3" s="6"/>
      <c r="O3" s="6"/>
      <c r="P3" s="6"/>
      <c r="Q3" s="6"/>
      <c r="R3" s="6"/>
      <c r="S3" s="6"/>
      <c r="T3" s="6"/>
      <c r="U3" s="6"/>
      <c r="V3" s="6"/>
      <c r="W3" s="6"/>
      <c r="X3" s="6"/>
      <c r="Y3" s="6"/>
      <c r="Z3" s="6"/>
      <c r="AA3" s="6"/>
      <c r="AB3" s="6"/>
      <c r="AC3" s="6"/>
      <c r="AD3" s="6"/>
    </row>
    <row r="4" spans="1:43" ht="30" customHeight="1">
      <c r="A4" s="154" t="s">
        <v>91</v>
      </c>
      <c r="B4" s="155"/>
      <c r="C4" s="155"/>
      <c r="D4" s="155"/>
      <c r="E4" s="155"/>
      <c r="F4" s="155"/>
      <c r="G4" s="155"/>
      <c r="H4" s="155"/>
      <c r="I4" s="155"/>
      <c r="J4" s="155"/>
      <c r="K4" s="155"/>
      <c r="L4" s="155"/>
      <c r="M4" s="155"/>
      <c r="N4" s="155"/>
      <c r="O4" s="155"/>
      <c r="P4" s="155"/>
      <c r="Q4" s="155"/>
      <c r="R4" s="155"/>
      <c r="S4" s="155"/>
      <c r="T4" s="155"/>
      <c r="U4" s="155"/>
      <c r="V4" s="155"/>
      <c r="W4" s="155"/>
      <c r="X4" s="155"/>
      <c r="Y4" s="155"/>
      <c r="Z4" s="155"/>
      <c r="AA4" s="155"/>
      <c r="AB4" s="155"/>
      <c r="AC4" s="155"/>
      <c r="AD4" s="155"/>
      <c r="AE4" s="156"/>
      <c r="AG4" s="18"/>
    </row>
    <row r="5" spans="1:43" ht="5.25" customHeight="1">
      <c r="A5" s="157"/>
      <c r="B5" s="158"/>
      <c r="C5" s="158"/>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9"/>
    </row>
    <row r="6" spans="1:43" ht="18" customHeight="1">
      <c r="A6" s="151" t="str">
        <f>'PANEL DE CONTROL DISTRITAL'!A6</f>
        <v>Número</v>
      </c>
      <c r="B6" s="152" t="str">
        <f>'PANEL DE CONTROL DISTRITAL'!B6</f>
        <v xml:space="preserve">PROCESOS SUSTANTIVOS E INDICADORES </v>
      </c>
      <c r="C6" s="152"/>
      <c r="D6" s="152"/>
      <c r="E6" s="152"/>
      <c r="F6" s="152"/>
      <c r="G6" s="152"/>
      <c r="H6" s="152"/>
      <c r="I6" s="160" t="s">
        <v>92</v>
      </c>
      <c r="J6" s="161"/>
      <c r="K6" s="161"/>
      <c r="L6" s="161"/>
      <c r="M6" s="161"/>
      <c r="N6" s="161"/>
      <c r="O6" s="161"/>
      <c r="P6" s="161"/>
      <c r="Q6" s="161"/>
      <c r="R6" s="161"/>
      <c r="S6" s="161"/>
      <c r="T6" s="161"/>
      <c r="U6" s="161"/>
      <c r="V6" s="161"/>
      <c r="W6" s="161"/>
      <c r="X6" s="161"/>
      <c r="Y6" s="85"/>
      <c r="Z6" s="85"/>
      <c r="AA6" s="85"/>
      <c r="AB6" s="85"/>
      <c r="AC6" s="85"/>
      <c r="AD6" s="85"/>
      <c r="AE6" s="153" t="s">
        <v>93</v>
      </c>
    </row>
    <row r="7" spans="1:43" ht="17.25" customHeight="1">
      <c r="A7" s="151"/>
      <c r="B7" s="152" t="str">
        <f>'PANEL DE CONTROL DISTRITAL'!B7</f>
        <v>DESCRIPCIÓN</v>
      </c>
      <c r="C7" s="152"/>
      <c r="D7" s="152"/>
      <c r="E7" s="152" t="str">
        <f>'PANEL DE CONTROL DISTRITAL'!E7</f>
        <v>MEDICIÓN</v>
      </c>
      <c r="F7" s="152"/>
      <c r="G7" s="152"/>
      <c r="H7" s="152"/>
      <c r="I7" s="162" t="str">
        <f>'PANEL DE CONTROL DISTRITAL'!A5</f>
        <v>CAMPAÑA ANUAL INTENSA 2023</v>
      </c>
      <c r="J7" s="163"/>
      <c r="K7" s="163"/>
      <c r="L7" s="163"/>
      <c r="M7" s="163"/>
      <c r="N7" s="163"/>
      <c r="O7" s="163"/>
      <c r="P7" s="163"/>
      <c r="Q7" s="163"/>
      <c r="R7" s="163"/>
      <c r="S7" s="163"/>
      <c r="T7" s="163"/>
      <c r="U7" s="163"/>
      <c r="V7" s="163"/>
      <c r="W7" s="163"/>
      <c r="X7" s="163"/>
      <c r="Y7" s="86"/>
      <c r="Z7" s="86"/>
      <c r="AA7" s="86"/>
      <c r="AB7" s="86"/>
      <c r="AC7" s="86"/>
      <c r="AD7" s="86"/>
      <c r="AE7" s="153"/>
    </row>
    <row r="8" spans="1:43" ht="5.25" customHeight="1">
      <c r="A8" s="151"/>
      <c r="B8" s="164"/>
      <c r="C8" s="165"/>
      <c r="D8" s="165"/>
      <c r="E8" s="165"/>
      <c r="F8" s="165"/>
      <c r="G8" s="165"/>
      <c r="H8" s="165"/>
      <c r="I8" s="165"/>
      <c r="J8" s="165"/>
      <c r="K8" s="165"/>
      <c r="L8" s="165"/>
      <c r="M8" s="165"/>
      <c r="N8" s="165"/>
      <c r="O8" s="165"/>
      <c r="P8" s="165"/>
      <c r="Q8" s="165"/>
      <c r="R8" s="165"/>
      <c r="S8" s="165"/>
      <c r="T8" s="165"/>
      <c r="U8" s="165"/>
      <c r="V8" s="165"/>
      <c r="W8" s="165"/>
      <c r="X8" s="165"/>
      <c r="Y8" s="87"/>
      <c r="Z8" s="87"/>
      <c r="AA8" s="87"/>
      <c r="AB8" s="87"/>
      <c r="AC8" s="87"/>
      <c r="AD8" s="87"/>
      <c r="AE8" s="153"/>
    </row>
    <row r="9" spans="1:43" s="2" customFormat="1" ht="29.25" customHeight="1" thickTop="1" thickBot="1">
      <c r="A9" s="151"/>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42" t="str">
        <f>'PANEL DE CONTROL DISTRITAL'!H8</f>
        <v>Nominativo</v>
      </c>
      <c r="I9" s="31" t="str">
        <f>'152551'!I9</f>
        <v>2023-37</v>
      </c>
      <c r="J9" s="31" t="str">
        <f>'152551'!J9</f>
        <v>2023-38</v>
      </c>
      <c r="K9" s="31" t="str">
        <f>'152551'!K9</f>
        <v>2023-39</v>
      </c>
      <c r="L9" s="31" t="str">
        <f>'152551'!L9</f>
        <v>2023-40</v>
      </c>
      <c r="M9" s="31" t="str">
        <f>'152551'!M9</f>
        <v>2023-41</v>
      </c>
      <c r="N9" s="31" t="str">
        <f>'152551'!N9</f>
        <v>2023-42</v>
      </c>
      <c r="O9" s="31" t="str">
        <f>'152551'!O9</f>
        <v>2023-43</v>
      </c>
      <c r="P9" s="31" t="str">
        <f>'152551'!P9</f>
        <v>2023-44</v>
      </c>
      <c r="Q9" s="31" t="str">
        <f>'152551'!Q9</f>
        <v>2023-45</v>
      </c>
      <c r="R9" s="31" t="str">
        <f>'152551'!R9</f>
        <v>2023-46</v>
      </c>
      <c r="S9" s="31" t="str">
        <f>'152551'!S9</f>
        <v>2023-47</v>
      </c>
      <c r="T9" s="31" t="str">
        <f>'152551'!T9</f>
        <v>2023-48</v>
      </c>
      <c r="U9" s="31" t="str">
        <f>'152551'!U9</f>
        <v>2023-49</v>
      </c>
      <c r="V9" s="31" t="str">
        <f>'152551'!V9</f>
        <v>2023-50</v>
      </c>
      <c r="W9" s="31" t="str">
        <f>'152551'!W9</f>
        <v>2023-51</v>
      </c>
      <c r="X9" s="31" t="str">
        <f>'152551'!X9</f>
        <v>2023-52</v>
      </c>
      <c r="Y9" s="31" t="s">
        <v>110</v>
      </c>
      <c r="Z9" s="31" t="s">
        <v>111</v>
      </c>
      <c r="AA9" s="31" t="s">
        <v>112</v>
      </c>
      <c r="AB9" s="31" t="s">
        <v>113</v>
      </c>
      <c r="AC9" s="31" t="s">
        <v>114</v>
      </c>
      <c r="AD9" s="31" t="s">
        <v>115</v>
      </c>
      <c r="AE9" s="153"/>
    </row>
    <row r="10" spans="1:43" s="2" customFormat="1" ht="50.1" customHeight="1" thickTop="1" thickBot="1">
      <c r="A10" s="167">
        <f>'PANEL DE CONTROL DISTRITAL'!A9</f>
        <v>1</v>
      </c>
      <c r="B10" s="169" t="str">
        <f>'PANEL DE CONTROL DISTRITAL'!B9</f>
        <v>ENTREVISTA</v>
      </c>
      <c r="C10" s="166" t="str">
        <f>'PANEL DE CONTROL DISTRITAL'!C9</f>
        <v xml:space="preserve"> Auxiliar de Atención Ciudadana</v>
      </c>
      <c r="D10" s="170" t="str">
        <f>'PANEL DE CONTROL DISTRITAL'!D9</f>
        <v>Efectividad de la entrevista =</v>
      </c>
      <c r="E10" s="166" t="str">
        <f>'PANEL DE CONTROL DISTRITAL'!E9</f>
        <v>(Número de trámites aplicados / (Número de fichas requisitadas - Notificaciones de improcedencia de trámite)) x 100</v>
      </c>
      <c r="F10" s="171" t="str">
        <f>'PANEL DE CONTROL DISTRITAL'!F9</f>
        <v>Semanal (remesa)</v>
      </c>
      <c r="G10" s="172">
        <f>'PANEL DE CONTROL DISTRITAL'!G9</f>
        <v>0.9</v>
      </c>
      <c r="H10" s="25" t="str">
        <f>'PANEL DE CONTROL DISTRITAL'!H9</f>
        <v>Número de trámites aplicados</v>
      </c>
      <c r="I10" s="23">
        <v>174</v>
      </c>
      <c r="J10" s="23">
        <v>827</v>
      </c>
      <c r="K10" s="23">
        <v>701</v>
      </c>
      <c r="L10" s="23">
        <v>846</v>
      </c>
      <c r="M10" s="23">
        <v>976</v>
      </c>
      <c r="N10" s="23">
        <v>891</v>
      </c>
      <c r="O10" s="23">
        <v>941</v>
      </c>
      <c r="P10" s="23">
        <v>937</v>
      </c>
      <c r="Q10" s="23">
        <v>932</v>
      </c>
      <c r="R10" s="23">
        <v>696</v>
      </c>
      <c r="S10" s="23">
        <v>1162</v>
      </c>
      <c r="T10" s="23">
        <v>1196</v>
      </c>
      <c r="U10" s="23">
        <v>1217</v>
      </c>
      <c r="V10" s="23">
        <v>1613</v>
      </c>
      <c r="W10" s="23">
        <v>1405</v>
      </c>
      <c r="X10" s="23">
        <v>1301</v>
      </c>
      <c r="Y10" s="23">
        <v>1364</v>
      </c>
      <c r="Z10" s="23">
        <v>1200</v>
      </c>
      <c r="AA10" s="23">
        <v>1756</v>
      </c>
      <c r="AB10" s="23">
        <v>2187</v>
      </c>
      <c r="AC10" s="23">
        <v>2250</v>
      </c>
      <c r="AD10" s="23">
        <v>1004</v>
      </c>
      <c r="AE10" s="168">
        <f>IFERROR(SUM(I10:AD10)/SUM(I11:AD11),0)</f>
        <v>1</v>
      </c>
    </row>
    <row r="11" spans="1:43" s="2" customFormat="1" ht="50.1" customHeight="1" thickTop="1" thickBot="1">
      <c r="A11" s="167"/>
      <c r="B11" s="169"/>
      <c r="C11" s="166"/>
      <c r="D11" s="170"/>
      <c r="E11" s="166"/>
      <c r="F11" s="171"/>
      <c r="G11" s="172"/>
      <c r="H11" s="25" t="str">
        <f>'PANEL DE CONTROL DISTRITAL'!H10</f>
        <v>Número de fichas requisitadas - Notificaciones de improcedencia de trámite</v>
      </c>
      <c r="I11" s="43">
        <v>174</v>
      </c>
      <c r="J11" s="43">
        <v>827</v>
      </c>
      <c r="K11" s="43">
        <v>701</v>
      </c>
      <c r="L11" s="43">
        <v>846</v>
      </c>
      <c r="M11" s="43">
        <v>976</v>
      </c>
      <c r="N11" s="43">
        <v>891</v>
      </c>
      <c r="O11" s="43">
        <v>941</v>
      </c>
      <c r="P11" s="43">
        <v>937</v>
      </c>
      <c r="Q11" s="43">
        <v>932</v>
      </c>
      <c r="R11" s="43">
        <v>696</v>
      </c>
      <c r="S11" s="43">
        <v>1162</v>
      </c>
      <c r="T11" s="43">
        <v>1196</v>
      </c>
      <c r="U11" s="43">
        <v>1217</v>
      </c>
      <c r="V11" s="43">
        <v>1613</v>
      </c>
      <c r="W11" s="43">
        <v>1405</v>
      </c>
      <c r="X11" s="43">
        <v>1301</v>
      </c>
      <c r="Y11" s="43">
        <v>1364</v>
      </c>
      <c r="Z11" s="43">
        <v>1200</v>
      </c>
      <c r="AA11" s="43">
        <v>1756</v>
      </c>
      <c r="AB11" s="43">
        <v>2187</v>
      </c>
      <c r="AC11" s="43">
        <v>2250</v>
      </c>
      <c r="AD11" s="43">
        <v>1004</v>
      </c>
      <c r="AE11" s="168"/>
    </row>
    <row r="12" spans="1:43" s="45" customFormat="1" ht="8.1" customHeight="1" thickTop="1" thickBot="1">
      <c r="A12" s="167"/>
      <c r="B12" s="167"/>
      <c r="C12" s="167"/>
      <c r="D12" s="167"/>
      <c r="E12" s="167"/>
      <c r="F12" s="167"/>
      <c r="G12" s="167"/>
      <c r="H12" s="167"/>
      <c r="I12" s="167"/>
      <c r="J12" s="167"/>
      <c r="K12" s="167"/>
      <c r="L12" s="167"/>
      <c r="M12" s="167"/>
      <c r="N12" s="167"/>
      <c r="O12" s="167"/>
      <c r="P12" s="167"/>
      <c r="Q12" s="167"/>
      <c r="R12" s="167"/>
      <c r="S12" s="167"/>
      <c r="T12" s="167"/>
      <c r="U12" s="167"/>
      <c r="V12" s="167"/>
      <c r="W12" s="167"/>
      <c r="X12" s="167"/>
      <c r="Y12" s="167"/>
      <c r="Z12" s="167"/>
      <c r="AA12" s="167"/>
      <c r="AB12" s="167"/>
      <c r="AC12" s="167"/>
      <c r="AD12" s="167"/>
      <c r="AE12" s="167"/>
      <c r="AF12" s="44"/>
      <c r="AG12" s="44"/>
      <c r="AH12" s="44"/>
      <c r="AI12" s="44"/>
      <c r="AJ12" s="44"/>
      <c r="AK12" s="44"/>
      <c r="AL12" s="44"/>
      <c r="AM12" s="44"/>
      <c r="AN12" s="44"/>
      <c r="AO12" s="44"/>
      <c r="AP12" s="44"/>
      <c r="AQ12" s="44"/>
    </row>
    <row r="13" spans="1:43" s="3" customFormat="1" ht="50.1" customHeight="1" thickTop="1" thickBot="1">
      <c r="A13" s="167">
        <f>'PANEL DE CONTROL DISTRITAL'!A12</f>
        <v>2</v>
      </c>
      <c r="B13" s="169" t="str">
        <f>'PANEL DE CONTROL DISTRITAL'!B12</f>
        <v>TRÁMITE</v>
      </c>
      <c r="C13" s="166" t="str">
        <f>'PANEL DE CONTROL DISTRITAL'!C12</f>
        <v>Operador de Equipo Tecnológico</v>
      </c>
      <c r="D13" s="170" t="str">
        <f>'PANEL DE CONTROL DISTRITAL'!D12</f>
        <v>Trámites exitosos efectivos=</v>
      </c>
      <c r="E13" s="166" t="str">
        <f>'PANEL DE CONTROL DISTRITAL'!E12</f>
        <v>(Número de trámites exitosos / Número de trámites aplicados) x 100</v>
      </c>
      <c r="F13" s="171" t="str">
        <f>'PANEL DE CONTROL DISTRITAL'!F12</f>
        <v>Semanal (remesa)</v>
      </c>
      <c r="G13" s="172">
        <f>'PANEL DE CONTROL DISTRITAL'!G12</f>
        <v>0.9</v>
      </c>
      <c r="H13" s="25" t="str">
        <f>'PANEL DE CONTROL DISTRITAL'!H12</f>
        <v>Número de trámites exitosos</v>
      </c>
      <c r="I13" s="23">
        <v>174</v>
      </c>
      <c r="J13" s="23">
        <v>824</v>
      </c>
      <c r="K13" s="23">
        <v>699</v>
      </c>
      <c r="L13" s="23">
        <v>846</v>
      </c>
      <c r="M13" s="23">
        <v>972</v>
      </c>
      <c r="N13" s="23">
        <v>890</v>
      </c>
      <c r="O13" s="23">
        <v>941</v>
      </c>
      <c r="P13" s="23">
        <v>936</v>
      </c>
      <c r="Q13" s="23">
        <v>930</v>
      </c>
      <c r="R13" s="23">
        <v>695</v>
      </c>
      <c r="S13" s="23">
        <v>1161</v>
      </c>
      <c r="T13" s="23">
        <v>1195</v>
      </c>
      <c r="U13" s="23">
        <v>1213</v>
      </c>
      <c r="V13" s="23">
        <v>1610</v>
      </c>
      <c r="W13" s="23">
        <v>1399</v>
      </c>
      <c r="X13" s="23">
        <v>1299</v>
      </c>
      <c r="Y13" s="23">
        <v>1362</v>
      </c>
      <c r="Z13" s="23">
        <v>1197</v>
      </c>
      <c r="AA13" s="23">
        <v>1752</v>
      </c>
      <c r="AB13" s="23">
        <v>2178</v>
      </c>
      <c r="AC13" s="75">
        <v>2236</v>
      </c>
      <c r="AD13" s="75">
        <v>999</v>
      </c>
      <c r="AE13" s="168">
        <f>IFERROR(SUM(I13:AD13)/SUM(I14:AD14),0)</f>
        <v>0.9973412574288395</v>
      </c>
    </row>
    <row r="14" spans="1:43" s="3" customFormat="1" ht="50.1" customHeight="1" thickTop="1" thickBot="1">
      <c r="A14" s="167"/>
      <c r="B14" s="169"/>
      <c r="C14" s="166"/>
      <c r="D14" s="170"/>
      <c r="E14" s="166"/>
      <c r="F14" s="171"/>
      <c r="G14" s="172"/>
      <c r="H14" s="25" t="str">
        <f>'PANEL DE CONTROL DISTRITAL'!H13</f>
        <v>Número de trámites aplicados</v>
      </c>
      <c r="I14" s="43">
        <v>174</v>
      </c>
      <c r="J14" s="43">
        <v>827</v>
      </c>
      <c r="K14" s="43">
        <v>701</v>
      </c>
      <c r="L14" s="43">
        <v>846</v>
      </c>
      <c r="M14" s="43">
        <v>976</v>
      </c>
      <c r="N14" s="43">
        <v>891</v>
      </c>
      <c r="O14" s="43">
        <v>941</v>
      </c>
      <c r="P14" s="43">
        <v>937</v>
      </c>
      <c r="Q14" s="43">
        <v>932</v>
      </c>
      <c r="R14" s="43">
        <v>696</v>
      </c>
      <c r="S14" s="43">
        <v>1162</v>
      </c>
      <c r="T14" s="43">
        <v>1196</v>
      </c>
      <c r="U14" s="43">
        <v>1217</v>
      </c>
      <c r="V14" s="43">
        <v>1613</v>
      </c>
      <c r="W14" s="43">
        <v>1405</v>
      </c>
      <c r="X14" s="43">
        <v>1301</v>
      </c>
      <c r="Y14" s="43">
        <v>1364</v>
      </c>
      <c r="Z14" s="43">
        <v>1200</v>
      </c>
      <c r="AA14" s="43">
        <v>1756</v>
      </c>
      <c r="AB14" s="43">
        <v>2187</v>
      </c>
      <c r="AC14" s="98">
        <v>2250</v>
      </c>
      <c r="AD14" s="98">
        <v>1004</v>
      </c>
      <c r="AE14" s="168"/>
    </row>
    <row r="15" spans="1:43" s="45" customFormat="1" ht="8.1" customHeight="1" thickTop="1" thickBot="1">
      <c r="A15" s="167"/>
      <c r="B15" s="167"/>
      <c r="C15" s="167"/>
      <c r="D15" s="167"/>
      <c r="E15" s="167"/>
      <c r="F15" s="167"/>
      <c r="G15" s="167"/>
      <c r="H15" s="167"/>
      <c r="I15" s="167"/>
      <c r="J15" s="167"/>
      <c r="K15" s="167"/>
      <c r="L15" s="167"/>
      <c r="M15" s="167"/>
      <c r="N15" s="167"/>
      <c r="O15" s="167"/>
      <c r="P15" s="167"/>
      <c r="Q15" s="167"/>
      <c r="R15" s="167"/>
      <c r="S15" s="167"/>
      <c r="T15" s="167"/>
      <c r="U15" s="167"/>
      <c r="V15" s="167"/>
      <c r="W15" s="167"/>
      <c r="X15" s="167"/>
      <c r="Y15" s="167"/>
      <c r="Z15" s="167"/>
      <c r="AA15" s="167"/>
      <c r="AB15" s="167"/>
      <c r="AC15" s="167"/>
      <c r="AD15" s="167"/>
      <c r="AE15" s="167"/>
      <c r="AF15" s="44"/>
      <c r="AG15" s="44"/>
      <c r="AH15" s="44"/>
      <c r="AI15" s="44"/>
      <c r="AJ15" s="44"/>
      <c r="AK15" s="44"/>
      <c r="AL15" s="44"/>
      <c r="AM15" s="44"/>
      <c r="AN15" s="44"/>
      <c r="AO15" s="44"/>
      <c r="AP15" s="44"/>
      <c r="AQ15" s="44"/>
    </row>
    <row r="16" spans="1:43" s="3" customFormat="1" ht="50.1" customHeight="1" thickTop="1" thickBot="1">
      <c r="A16" s="167">
        <f>'PANEL DE CONTROL DISTRITAL'!A15</f>
        <v>3</v>
      </c>
      <c r="B16" s="169" t="str">
        <f>'PANEL DE CONTROL DISTRITAL'!B15</f>
        <v>TRANSFERENCIA</v>
      </c>
      <c r="C16" s="166" t="str">
        <f>'PANEL DE CONTROL DISTRITAL'!C15</f>
        <v>Responsable de Módulo</v>
      </c>
      <c r="D16" s="170" t="str">
        <f>'PANEL DE CONTROL DISTRITAL'!D15</f>
        <v xml:space="preserve">Transacciones exitosas = </v>
      </c>
      <c r="E16" s="166" t="str">
        <f>'PANEL DE CONTROL DISTRITAL'!E15</f>
        <v>(Número de Archivos de Transacción aceptados /Total de Archivos de Transacción procesados) x100</v>
      </c>
      <c r="F16" s="171" t="str">
        <f>'PANEL DE CONTROL DISTRITAL'!F15</f>
        <v>Semanal (remesa)</v>
      </c>
      <c r="G16" s="172">
        <f>'PANEL DE CONTROL DISTRITAL'!G15</f>
        <v>0.9</v>
      </c>
      <c r="H16" s="25" t="str">
        <f>'PANEL DE CONTROL DISTRITAL'!H15</f>
        <v>Número de Archivos de Transacción aceptados</v>
      </c>
      <c r="I16" s="23">
        <v>174</v>
      </c>
      <c r="J16" s="23">
        <v>827</v>
      </c>
      <c r="K16" s="23">
        <v>701</v>
      </c>
      <c r="L16" s="23">
        <v>846</v>
      </c>
      <c r="M16" s="23">
        <v>976</v>
      </c>
      <c r="N16" s="23">
        <v>891</v>
      </c>
      <c r="O16" s="23">
        <v>941</v>
      </c>
      <c r="P16" s="23">
        <v>937</v>
      </c>
      <c r="Q16" s="23">
        <v>932</v>
      </c>
      <c r="R16" s="23">
        <v>696</v>
      </c>
      <c r="S16" s="23">
        <v>1162</v>
      </c>
      <c r="T16" s="23">
        <v>1196</v>
      </c>
      <c r="U16" s="23">
        <v>1217</v>
      </c>
      <c r="V16" s="23">
        <v>1613</v>
      </c>
      <c r="W16" s="23">
        <v>1405</v>
      </c>
      <c r="X16" s="23">
        <v>1301</v>
      </c>
      <c r="Y16" s="23">
        <v>1364</v>
      </c>
      <c r="Z16" s="23">
        <v>1200</v>
      </c>
      <c r="AA16" s="23">
        <v>1756</v>
      </c>
      <c r="AB16" s="23">
        <v>2187</v>
      </c>
      <c r="AC16" s="75">
        <v>2250</v>
      </c>
      <c r="AD16" s="75">
        <v>1004</v>
      </c>
      <c r="AE16" s="168">
        <f>IFERROR(SUM(I16:AD16)/SUM(I17:AD17),0)</f>
        <v>1</v>
      </c>
    </row>
    <row r="17" spans="1:43" s="3" customFormat="1" ht="50.1" customHeight="1" thickTop="1" thickBot="1">
      <c r="A17" s="167"/>
      <c r="B17" s="169"/>
      <c r="C17" s="166"/>
      <c r="D17" s="170"/>
      <c r="E17" s="166"/>
      <c r="F17" s="171"/>
      <c r="G17" s="172"/>
      <c r="H17" s="25" t="str">
        <f>'PANEL DE CONTROL DISTRITAL'!H16</f>
        <v>Total de Archivos de Transacción procesados</v>
      </c>
      <c r="I17" s="43">
        <v>174</v>
      </c>
      <c r="J17" s="43">
        <v>827</v>
      </c>
      <c r="K17" s="43">
        <v>701</v>
      </c>
      <c r="L17" s="43">
        <v>846</v>
      </c>
      <c r="M17" s="43">
        <v>976</v>
      </c>
      <c r="N17" s="43">
        <v>891</v>
      </c>
      <c r="O17" s="43">
        <v>941</v>
      </c>
      <c r="P17" s="43">
        <v>937</v>
      </c>
      <c r="Q17" s="43">
        <v>932</v>
      </c>
      <c r="R17" s="43">
        <v>696</v>
      </c>
      <c r="S17" s="43">
        <v>1162</v>
      </c>
      <c r="T17" s="43">
        <v>1196</v>
      </c>
      <c r="U17" s="43">
        <v>1217</v>
      </c>
      <c r="V17" s="43">
        <v>1613</v>
      </c>
      <c r="W17" s="43">
        <v>1405</v>
      </c>
      <c r="X17" s="43">
        <v>1301</v>
      </c>
      <c r="Y17" s="43">
        <v>1364</v>
      </c>
      <c r="Z17" s="43">
        <v>1200</v>
      </c>
      <c r="AA17" s="43">
        <v>1756</v>
      </c>
      <c r="AB17" s="43">
        <v>2187</v>
      </c>
      <c r="AC17" s="98">
        <v>2250</v>
      </c>
      <c r="AD17" s="98">
        <v>1004</v>
      </c>
      <c r="AE17" s="168"/>
    </row>
    <row r="18" spans="1:43" s="45" customFormat="1" ht="8.1" customHeight="1" thickTop="1" thickBot="1">
      <c r="A18" s="167"/>
      <c r="B18" s="167"/>
      <c r="C18" s="167"/>
      <c r="D18" s="167"/>
      <c r="E18" s="167"/>
      <c r="F18" s="167"/>
      <c r="G18" s="167"/>
      <c r="H18" s="167"/>
      <c r="I18" s="167"/>
      <c r="J18" s="167"/>
      <c r="K18" s="167"/>
      <c r="L18" s="167"/>
      <c r="M18" s="167"/>
      <c r="N18" s="167"/>
      <c r="O18" s="167"/>
      <c r="P18" s="167"/>
      <c r="Q18" s="167"/>
      <c r="R18" s="167"/>
      <c r="S18" s="167"/>
      <c r="T18" s="167"/>
      <c r="U18" s="167"/>
      <c r="V18" s="167"/>
      <c r="W18" s="167"/>
      <c r="X18" s="167"/>
      <c r="Y18" s="167"/>
      <c r="Z18" s="167"/>
      <c r="AA18" s="167"/>
      <c r="AB18" s="167"/>
      <c r="AC18" s="167"/>
      <c r="AD18" s="167"/>
      <c r="AE18" s="167"/>
      <c r="AF18" s="44"/>
      <c r="AG18" s="44"/>
      <c r="AH18" s="44"/>
      <c r="AI18" s="44"/>
      <c r="AJ18" s="44"/>
      <c r="AK18" s="44"/>
      <c r="AL18" s="44"/>
      <c r="AM18" s="44"/>
      <c r="AN18" s="44"/>
      <c r="AO18" s="44"/>
      <c r="AP18" s="44"/>
      <c r="AQ18" s="44"/>
    </row>
    <row r="19" spans="1:43" s="3" customFormat="1" ht="50.1" customHeight="1" thickTop="1" thickBot="1">
      <c r="A19" s="167">
        <f>'PANEL DE CONTROL DISTRITAL'!A18</f>
        <v>4</v>
      </c>
      <c r="B19" s="169" t="str">
        <f>'PANEL DE CONTROL DISTRITAL'!B18</f>
        <v>CONCILIACIÓN</v>
      </c>
      <c r="C19" s="166" t="str">
        <f>'PANEL DE CONTROL DISTRITAL'!C18</f>
        <v>Responsable de Módulo</v>
      </c>
      <c r="D19" s="170" t="str">
        <f>'PANEL DE CONTROL DISTRITAL'!D18</f>
        <v xml:space="preserve">Credenciales disponibles para entrega = </v>
      </c>
      <c r="E19" s="166" t="str">
        <f>'PANEL DE CONTROL DISTRITAL'!E18</f>
        <v>((Credenciales recibidas - Credenciales inconsistentes) / Credenciales recibidas) x 100</v>
      </c>
      <c r="F19" s="171" t="str">
        <f>'PANEL DE CONTROL DISTRITAL'!F18</f>
        <v>Semanal (remesa)</v>
      </c>
      <c r="G19" s="172">
        <f>'PANEL DE CONTROL DISTRITAL'!G18</f>
        <v>0.9</v>
      </c>
      <c r="H19" s="25" t="str">
        <f>'PANEL DE CONTROL DISTRITAL'!H18</f>
        <v xml:space="preserve">Credenciales Recibidas - Credenciales inconsistentes </v>
      </c>
      <c r="I19" s="23">
        <v>173</v>
      </c>
      <c r="J19" s="23">
        <v>881</v>
      </c>
      <c r="K19" s="23">
        <v>752</v>
      </c>
      <c r="L19" s="23">
        <v>756</v>
      </c>
      <c r="M19" s="23">
        <v>938</v>
      </c>
      <c r="N19" s="23">
        <v>898</v>
      </c>
      <c r="O19" s="23">
        <v>922</v>
      </c>
      <c r="P19" s="23">
        <v>943</v>
      </c>
      <c r="Q19" s="23">
        <v>940</v>
      </c>
      <c r="R19" s="23">
        <v>710</v>
      </c>
      <c r="S19" s="23">
        <v>978</v>
      </c>
      <c r="T19" s="23">
        <v>1137</v>
      </c>
      <c r="U19" s="23">
        <v>1096</v>
      </c>
      <c r="V19" s="23">
        <v>1589</v>
      </c>
      <c r="W19" s="23">
        <v>1496</v>
      </c>
      <c r="X19" s="23">
        <v>1323</v>
      </c>
      <c r="Y19" s="23">
        <v>1103</v>
      </c>
      <c r="Z19" s="23">
        <v>732</v>
      </c>
      <c r="AA19" s="23">
        <v>967</v>
      </c>
      <c r="AB19" s="23">
        <v>2543</v>
      </c>
      <c r="AC19" s="75">
        <v>1879</v>
      </c>
      <c r="AD19" s="75">
        <v>0</v>
      </c>
      <c r="AE19" s="168">
        <f>IFERROR(SUM(I19:AD19)/SUM(I20:AD20),0)</f>
        <v>1</v>
      </c>
    </row>
    <row r="20" spans="1:43" s="3" customFormat="1" ht="50.1" customHeight="1" thickTop="1" thickBot="1">
      <c r="A20" s="167"/>
      <c r="B20" s="169"/>
      <c r="C20" s="166"/>
      <c r="D20" s="170"/>
      <c r="E20" s="166"/>
      <c r="F20" s="171"/>
      <c r="G20" s="172"/>
      <c r="H20" s="25" t="str">
        <f>'PANEL DE CONTROL DISTRITAL'!H19</f>
        <v>Credenciales recibidas</v>
      </c>
      <c r="I20" s="43">
        <v>173</v>
      </c>
      <c r="J20" s="43">
        <v>881</v>
      </c>
      <c r="K20" s="43">
        <v>752</v>
      </c>
      <c r="L20" s="43">
        <v>756</v>
      </c>
      <c r="M20" s="43">
        <v>938</v>
      </c>
      <c r="N20" s="43">
        <v>898</v>
      </c>
      <c r="O20" s="43">
        <v>922</v>
      </c>
      <c r="P20" s="43">
        <v>943</v>
      </c>
      <c r="Q20" s="43">
        <v>940</v>
      </c>
      <c r="R20" s="43">
        <v>710</v>
      </c>
      <c r="S20" s="43">
        <v>978</v>
      </c>
      <c r="T20" s="43">
        <v>1137</v>
      </c>
      <c r="U20" s="43">
        <v>1096</v>
      </c>
      <c r="V20" s="43">
        <v>1589</v>
      </c>
      <c r="W20" s="43">
        <v>1496</v>
      </c>
      <c r="X20" s="43">
        <v>1323</v>
      </c>
      <c r="Y20" s="43">
        <v>1103</v>
      </c>
      <c r="Z20" s="43">
        <v>732</v>
      </c>
      <c r="AA20" s="43">
        <v>967</v>
      </c>
      <c r="AB20" s="43">
        <v>2543</v>
      </c>
      <c r="AC20" s="98">
        <v>1879</v>
      </c>
      <c r="AD20" s="98">
        <v>0</v>
      </c>
      <c r="AE20" s="168"/>
    </row>
    <row r="21" spans="1:43" s="45" customFormat="1" ht="7.5" customHeight="1" thickTop="1" thickBot="1">
      <c r="A21" s="46"/>
      <c r="B21" s="47"/>
      <c r="C21" s="48"/>
      <c r="D21" s="49"/>
      <c r="E21" s="48"/>
      <c r="F21" s="50"/>
      <c r="G21" s="51"/>
      <c r="H21" s="52"/>
      <c r="I21" s="53"/>
      <c r="J21" s="53"/>
      <c r="K21" s="53"/>
      <c r="L21" s="53"/>
      <c r="M21" s="53"/>
      <c r="N21" s="53"/>
      <c r="O21" s="53"/>
      <c r="P21" s="53"/>
      <c r="Q21" s="53"/>
      <c r="R21" s="53"/>
      <c r="S21" s="53"/>
      <c r="T21" s="53"/>
      <c r="U21" s="53"/>
      <c r="V21" s="53"/>
      <c r="W21" s="53"/>
      <c r="X21" s="53"/>
      <c r="Y21" s="53"/>
      <c r="Z21" s="53"/>
      <c r="AA21" s="53"/>
      <c r="AB21" s="53"/>
      <c r="AC21" s="53"/>
      <c r="AD21" s="53"/>
      <c r="AE21" s="54"/>
      <c r="AF21" s="44"/>
      <c r="AG21" s="44"/>
      <c r="AH21" s="44"/>
      <c r="AI21" s="44"/>
      <c r="AJ21" s="44"/>
      <c r="AK21" s="44"/>
      <c r="AL21" s="44"/>
      <c r="AM21" s="44"/>
      <c r="AN21" s="44"/>
      <c r="AO21" s="44"/>
      <c r="AP21" s="44"/>
      <c r="AQ21" s="44"/>
    </row>
    <row r="22" spans="1:43" s="3" customFormat="1" ht="50.1" customHeight="1" thickTop="1" thickBot="1">
      <c r="A22" s="167">
        <f>'PANEL DE CONTROL DISTRITAL'!A21</f>
        <v>5</v>
      </c>
      <c r="B22" s="169" t="str">
        <f>'PANEL DE CONTROL DISTRITAL'!B21</f>
        <v>CONCILIACIÓN</v>
      </c>
      <c r="C22" s="166" t="str">
        <f>'PANEL DE CONTROL DISTRITAL'!C21</f>
        <v>Responsable de Módulo</v>
      </c>
      <c r="D22" s="170" t="str">
        <f>'PANEL DE CONTROL DISTRITAL'!D21</f>
        <v xml:space="preserve">Credenciales disponibles para entrega = </v>
      </c>
      <c r="E22" s="166" t="str">
        <f>'PANEL DE CONTROL DISTRITAL'!E21</f>
        <v>(Credenciales en resguardo / Credenciales totales en SIIRFE disponibles para entrega) x 100</v>
      </c>
      <c r="F22" s="171" t="str">
        <f>'PANEL DE CONTROL DISTRITAL'!F21</f>
        <v>Semanal (remesa)</v>
      </c>
      <c r="G22" s="172">
        <f>'PANEL DE CONTROL DISTRITAL'!G21</f>
        <v>1</v>
      </c>
      <c r="H22" s="25" t="str">
        <f>'PANEL DE CONTROL DISTRITAL'!H21</f>
        <v>Credenciales en resguardo</v>
      </c>
      <c r="I22" s="23">
        <v>2372</v>
      </c>
      <c r="J22" s="23">
        <v>2281</v>
      </c>
      <c r="K22" s="23">
        <v>2096</v>
      </c>
      <c r="L22" s="23">
        <v>1976</v>
      </c>
      <c r="M22" s="23">
        <v>2073</v>
      </c>
      <c r="N22" s="23">
        <v>2048</v>
      </c>
      <c r="O22" s="23">
        <v>2030</v>
      </c>
      <c r="P22" s="23">
        <v>1994</v>
      </c>
      <c r="Q22" s="23">
        <v>1985</v>
      </c>
      <c r="R22" s="23">
        <v>1969</v>
      </c>
      <c r="S22" s="23">
        <v>1993</v>
      </c>
      <c r="T22" s="23">
        <v>2126</v>
      </c>
      <c r="U22" s="23">
        <v>2157</v>
      </c>
      <c r="V22" s="23">
        <v>2581</v>
      </c>
      <c r="W22" s="23">
        <v>2669</v>
      </c>
      <c r="X22" s="23">
        <v>2587</v>
      </c>
      <c r="Y22" s="23">
        <v>2217</v>
      </c>
      <c r="Z22" s="23">
        <v>1770</v>
      </c>
      <c r="AA22" s="23">
        <v>1689</v>
      </c>
      <c r="AB22" s="23">
        <v>2619</v>
      </c>
      <c r="AC22" s="75">
        <v>2293</v>
      </c>
      <c r="AD22" s="75">
        <v>2001</v>
      </c>
      <c r="AE22" s="168">
        <f>IFERROR(SUM(I22:AD22)/SUM(I23:AD23),0)</f>
        <v>1</v>
      </c>
    </row>
    <row r="23" spans="1:43" s="3" customFormat="1" ht="50.1" customHeight="1" thickTop="1" thickBot="1">
      <c r="A23" s="167"/>
      <c r="B23" s="169"/>
      <c r="C23" s="166"/>
      <c r="D23" s="170"/>
      <c r="E23" s="166"/>
      <c r="F23" s="171"/>
      <c r="G23" s="172"/>
      <c r="H23" s="25" t="str">
        <f>'PANEL DE CONTROL DISTRITAL'!H22</f>
        <v>Credenciales totales en SIIRFE disponibles para entrega</v>
      </c>
      <c r="I23" s="43">
        <v>2372</v>
      </c>
      <c r="J23" s="43">
        <v>2281</v>
      </c>
      <c r="K23" s="43">
        <v>2096</v>
      </c>
      <c r="L23" s="43">
        <v>1976</v>
      </c>
      <c r="M23" s="43">
        <v>2073</v>
      </c>
      <c r="N23" s="43">
        <v>2048</v>
      </c>
      <c r="O23" s="43">
        <v>2030</v>
      </c>
      <c r="P23" s="43">
        <v>1994</v>
      </c>
      <c r="Q23" s="43">
        <v>1985</v>
      </c>
      <c r="R23" s="43">
        <v>1969</v>
      </c>
      <c r="S23" s="43">
        <v>1993</v>
      </c>
      <c r="T23" s="43">
        <v>2126</v>
      </c>
      <c r="U23" s="43">
        <v>2157</v>
      </c>
      <c r="V23" s="43">
        <v>2581</v>
      </c>
      <c r="W23" s="43">
        <v>2669</v>
      </c>
      <c r="X23" s="43">
        <v>2587</v>
      </c>
      <c r="Y23" s="43">
        <v>2217</v>
      </c>
      <c r="Z23" s="43">
        <v>1770</v>
      </c>
      <c r="AA23" s="43">
        <v>1689</v>
      </c>
      <c r="AB23" s="43">
        <v>2619</v>
      </c>
      <c r="AC23" s="98">
        <v>2293</v>
      </c>
      <c r="AD23" s="98">
        <v>2001</v>
      </c>
      <c r="AE23" s="168"/>
    </row>
    <row r="24" spans="1:43" s="4" customFormat="1" ht="7.5" customHeight="1" thickTop="1" thickBot="1">
      <c r="A24" s="167"/>
      <c r="B24" s="167"/>
      <c r="C24" s="167"/>
      <c r="D24" s="167"/>
      <c r="E24" s="167"/>
      <c r="F24" s="167"/>
      <c r="G24" s="167"/>
      <c r="H24" s="167"/>
      <c r="I24" s="167"/>
      <c r="J24" s="167"/>
      <c r="K24" s="167"/>
      <c r="L24" s="167"/>
      <c r="M24" s="167"/>
      <c r="N24" s="167"/>
      <c r="O24" s="167"/>
      <c r="P24" s="167"/>
      <c r="Q24" s="167"/>
      <c r="R24" s="167"/>
      <c r="S24" s="167"/>
      <c r="T24" s="167"/>
      <c r="U24" s="167"/>
      <c r="V24" s="167"/>
      <c r="W24" s="167"/>
      <c r="X24" s="167"/>
      <c r="Y24" s="167"/>
      <c r="Z24" s="167"/>
      <c r="AA24" s="167"/>
      <c r="AB24" s="167"/>
      <c r="AC24" s="167"/>
      <c r="AD24" s="167"/>
      <c r="AE24" s="167"/>
    </row>
    <row r="25" spans="1:43" ht="50.1" customHeight="1" thickTop="1" thickBot="1">
      <c r="A25" s="167">
        <f>'PANEL DE CONTROL DISTRITAL'!A24</f>
        <v>6</v>
      </c>
      <c r="B25" s="169" t="str">
        <f>'PANEL DE CONTROL DISTRITAL'!B24</f>
        <v>ENTREGA</v>
      </c>
      <c r="C25" s="166" t="str">
        <f>'PANEL DE CONTROL DISTRITAL'!C24</f>
        <v>Operador de Equipo Tecnológico</v>
      </c>
      <c r="D25" s="170" t="str">
        <f>'PANEL DE CONTROL DISTRITAL'!D24</f>
        <v xml:space="preserve">Efectividad de entrega de CPV en MAC = </v>
      </c>
      <c r="E25" s="166" t="str">
        <f>'PANEL DE CONTROL DISTRITAL'!E24</f>
        <v>(Total de credenciales entregadas / Total de credenciales solicitadas) x 100</v>
      </c>
      <c r="F25" s="171" t="str">
        <f>'PANEL DE CONTROL DISTRITAL'!F24</f>
        <v>Semanal (remesa)</v>
      </c>
      <c r="G25" s="172">
        <f>'PANEL DE CONTROL DISTRITAL'!G24</f>
        <v>0.9</v>
      </c>
      <c r="H25" s="25" t="str">
        <f>'PANEL DE CONTROL DISTRITAL'!H24</f>
        <v xml:space="preserve">Total de credenciales entregadas </v>
      </c>
      <c r="I25" s="23">
        <v>221</v>
      </c>
      <c r="J25" s="23">
        <v>972</v>
      </c>
      <c r="K25" s="23">
        <v>905</v>
      </c>
      <c r="L25" s="23">
        <v>876</v>
      </c>
      <c r="M25" s="23">
        <v>841</v>
      </c>
      <c r="N25" s="23">
        <v>912</v>
      </c>
      <c r="O25" s="23">
        <v>940</v>
      </c>
      <c r="P25" s="23">
        <v>979</v>
      </c>
      <c r="Q25" s="23">
        <v>949</v>
      </c>
      <c r="R25" s="23">
        <v>726</v>
      </c>
      <c r="S25" s="23">
        <v>954</v>
      </c>
      <c r="T25" s="23">
        <v>994</v>
      </c>
      <c r="U25" s="23">
        <v>1065</v>
      </c>
      <c r="V25" s="23">
        <v>1165</v>
      </c>
      <c r="W25" s="23">
        <v>1408</v>
      </c>
      <c r="X25" s="23">
        <v>1393</v>
      </c>
      <c r="Y25" s="23">
        <v>1473</v>
      </c>
      <c r="Z25" s="23">
        <v>1179</v>
      </c>
      <c r="AA25" s="23">
        <v>1048</v>
      </c>
      <c r="AB25" s="23">
        <v>1613</v>
      </c>
      <c r="AC25" s="75">
        <v>2190</v>
      </c>
      <c r="AD25" s="75">
        <v>292</v>
      </c>
      <c r="AE25" s="168">
        <f>IFERROR(SUM(I25:AD25)/SUM(I26:AD26),0)</f>
        <v>1</v>
      </c>
    </row>
    <row r="26" spans="1:43" ht="50.1" customHeight="1" thickTop="1" thickBot="1">
      <c r="A26" s="167"/>
      <c r="B26" s="169"/>
      <c r="C26" s="166"/>
      <c r="D26" s="170"/>
      <c r="E26" s="166"/>
      <c r="F26" s="171"/>
      <c r="G26" s="172"/>
      <c r="H26" s="25" t="str">
        <f>'PANEL DE CONTROL DISTRITAL'!H25</f>
        <v xml:space="preserve"> Total de credenciales solicitadas</v>
      </c>
      <c r="I26" s="43">
        <v>221</v>
      </c>
      <c r="J26" s="43">
        <v>972</v>
      </c>
      <c r="K26" s="43">
        <v>905</v>
      </c>
      <c r="L26" s="43">
        <v>876</v>
      </c>
      <c r="M26" s="43">
        <v>841</v>
      </c>
      <c r="N26" s="43">
        <v>912</v>
      </c>
      <c r="O26" s="43">
        <v>940</v>
      </c>
      <c r="P26" s="43">
        <v>979</v>
      </c>
      <c r="Q26" s="43">
        <v>949</v>
      </c>
      <c r="R26" s="43">
        <v>726</v>
      </c>
      <c r="S26" s="43">
        <v>954</v>
      </c>
      <c r="T26" s="43">
        <v>994</v>
      </c>
      <c r="U26" s="43">
        <v>1065</v>
      </c>
      <c r="V26" s="43">
        <v>1165</v>
      </c>
      <c r="W26" s="43">
        <v>1408</v>
      </c>
      <c r="X26" s="43">
        <v>1393</v>
      </c>
      <c r="Y26" s="43">
        <v>1473</v>
      </c>
      <c r="Z26" s="43">
        <v>1179</v>
      </c>
      <c r="AA26" s="43">
        <v>1048</v>
      </c>
      <c r="AB26" s="43">
        <v>1613</v>
      </c>
      <c r="AC26" s="98">
        <v>2190</v>
      </c>
      <c r="AD26" s="98">
        <v>292</v>
      </c>
      <c r="AE26" s="168"/>
    </row>
    <row r="27" spans="1:43" ht="15.75" customHeight="1" thickTop="1">
      <c r="B27" s="1" t="s">
        <v>116</v>
      </c>
      <c r="H27" s="55"/>
      <c r="I27" s="56"/>
      <c r="J27" s="56"/>
      <c r="K27" s="56"/>
      <c r="L27" s="56"/>
      <c r="M27" s="56"/>
      <c r="N27" s="56"/>
      <c r="O27" s="56"/>
      <c r="P27" s="56"/>
      <c r="Q27" s="56"/>
      <c r="R27" s="56"/>
      <c r="S27" s="56"/>
      <c r="T27" s="56"/>
      <c r="U27" s="56"/>
      <c r="V27" s="56"/>
      <c r="W27" s="56"/>
      <c r="X27" s="56"/>
      <c r="Y27" s="56"/>
      <c r="Z27" s="56"/>
      <c r="AA27" s="56"/>
      <c r="AB27" s="56"/>
      <c r="AC27" s="56"/>
      <c r="AD27" s="56"/>
      <c r="AE27" s="12"/>
    </row>
    <row r="28" spans="1:43" ht="15.75" customHeight="1">
      <c r="H28" s="57"/>
    </row>
    <row r="29" spans="1:43" ht="15.75" customHeight="1">
      <c r="H29" s="57"/>
      <c r="I29" s="179" t="s">
        <v>117</v>
      </c>
      <c r="J29" s="179"/>
      <c r="K29" s="179"/>
      <c r="L29" s="179"/>
    </row>
    <row r="30" spans="1:43" ht="15.75" customHeight="1">
      <c r="H30" s="57"/>
      <c r="I30" s="26"/>
      <c r="J30" s="27" t="s">
        <v>118</v>
      </c>
      <c r="K30" s="27"/>
      <c r="L30" s="27"/>
    </row>
    <row r="31" spans="1:43" ht="39" customHeight="1">
      <c r="H31" s="57"/>
      <c r="I31" s="28"/>
      <c r="J31" s="27" t="s">
        <v>119</v>
      </c>
      <c r="K31" s="27"/>
      <c r="L31" s="27"/>
    </row>
    <row r="32" spans="1:43" ht="30" customHeight="1">
      <c r="H32" s="57"/>
      <c r="I32" s="29"/>
      <c r="J32" s="27" t="s">
        <v>120</v>
      </c>
      <c r="K32" s="27"/>
      <c r="L32" s="27"/>
    </row>
    <row r="33" spans="2:13" ht="30" customHeight="1">
      <c r="H33" s="57"/>
      <c r="I33" s="27"/>
      <c r="J33" s="27"/>
      <c r="K33" s="27"/>
      <c r="L33" s="27"/>
    </row>
    <row r="34" spans="2:13" ht="30" customHeight="1">
      <c r="B34" s="180" t="s">
        <v>121</v>
      </c>
      <c r="C34" s="180"/>
      <c r="D34" s="180"/>
      <c r="E34" s="180"/>
      <c r="F34" s="180"/>
      <c r="G34" s="180"/>
      <c r="H34" s="180"/>
      <c r="I34" s="180"/>
      <c r="J34" s="180"/>
      <c r="K34" s="180"/>
      <c r="L34" s="180"/>
      <c r="M34" s="181"/>
    </row>
    <row r="35" spans="2:13" ht="30" customHeight="1">
      <c r="B35" s="182" t="s">
        <v>122</v>
      </c>
      <c r="C35" s="182"/>
      <c r="D35" s="182"/>
      <c r="E35" s="182"/>
      <c r="F35" s="182"/>
      <c r="G35" s="183"/>
      <c r="H35" s="184" t="s">
        <v>123</v>
      </c>
      <c r="I35" s="182"/>
      <c r="J35" s="182"/>
      <c r="K35" s="182"/>
      <c r="L35" s="182"/>
      <c r="M35" s="183"/>
    </row>
    <row r="36" spans="2:13" ht="30" customHeight="1">
      <c r="B36" s="173"/>
      <c r="C36" s="174"/>
      <c r="D36" s="174"/>
      <c r="E36" s="174"/>
      <c r="F36" s="174"/>
      <c r="G36" s="175"/>
      <c r="H36" s="173"/>
      <c r="I36" s="174"/>
      <c r="J36" s="174"/>
      <c r="K36" s="174"/>
      <c r="L36" s="174"/>
      <c r="M36" s="175"/>
    </row>
    <row r="37" spans="2:13" ht="30" customHeight="1">
      <c r="B37" s="176"/>
      <c r="C37" s="177"/>
      <c r="D37" s="177"/>
      <c r="E37" s="177"/>
      <c r="F37" s="177"/>
      <c r="G37" s="178"/>
      <c r="H37" s="176"/>
      <c r="I37" s="177"/>
      <c r="J37" s="177"/>
      <c r="K37" s="177"/>
      <c r="L37" s="177"/>
      <c r="M37" s="178"/>
    </row>
    <row r="38" spans="2:13" ht="35.1" customHeight="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1">
    <mergeCell ref="AE25:AE26"/>
    <mergeCell ref="I29:L29"/>
    <mergeCell ref="B34:M34"/>
    <mergeCell ref="B35:G35"/>
    <mergeCell ref="H35:M35"/>
    <mergeCell ref="B36:G37"/>
    <mergeCell ref="H36:M37"/>
    <mergeCell ref="G22:G23"/>
    <mergeCell ref="AE22:AE23"/>
    <mergeCell ref="A24:AE24"/>
    <mergeCell ref="A25:A26"/>
    <mergeCell ref="B25:B26"/>
    <mergeCell ref="C25:C26"/>
    <mergeCell ref="D25:D26"/>
    <mergeCell ref="E25:E26"/>
    <mergeCell ref="F25:F26"/>
    <mergeCell ref="G25:G26"/>
    <mergeCell ref="A22:A23"/>
    <mergeCell ref="B22:B23"/>
    <mergeCell ref="C22:C23"/>
    <mergeCell ref="D22:D23"/>
    <mergeCell ref="E22:E23"/>
    <mergeCell ref="F22:F23"/>
    <mergeCell ref="A18:AE18"/>
    <mergeCell ref="A19:A20"/>
    <mergeCell ref="B19:B20"/>
    <mergeCell ref="C19:C20"/>
    <mergeCell ref="D19:D20"/>
    <mergeCell ref="E19:E20"/>
    <mergeCell ref="F19:F20"/>
    <mergeCell ref="G19:G20"/>
    <mergeCell ref="AE19:AE20"/>
    <mergeCell ref="A15:AE15"/>
    <mergeCell ref="A16:A17"/>
    <mergeCell ref="B16:B17"/>
    <mergeCell ref="C16:C17"/>
    <mergeCell ref="D16:D17"/>
    <mergeCell ref="E16:E17"/>
    <mergeCell ref="F16:F17"/>
    <mergeCell ref="G16:G17"/>
    <mergeCell ref="AE16:AE17"/>
    <mergeCell ref="A10:A11"/>
    <mergeCell ref="B10:B11"/>
    <mergeCell ref="C10:C11"/>
    <mergeCell ref="D10:D11"/>
    <mergeCell ref="E10:E11"/>
    <mergeCell ref="A12:AE12"/>
    <mergeCell ref="A13:A14"/>
    <mergeCell ref="B13:B14"/>
    <mergeCell ref="C13:C14"/>
    <mergeCell ref="D13:D14"/>
    <mergeCell ref="E13:E14"/>
    <mergeCell ref="F13:F14"/>
    <mergeCell ref="G13:G14"/>
    <mergeCell ref="AE13:AE14"/>
    <mergeCell ref="AE10:AE11"/>
    <mergeCell ref="F10:F11"/>
    <mergeCell ref="AE6:AE9"/>
    <mergeCell ref="B7:D7"/>
    <mergeCell ref="A1:AE1"/>
    <mergeCell ref="F2:G2"/>
    <mergeCell ref="A4:AE4"/>
    <mergeCell ref="A5:AE5"/>
    <mergeCell ref="E7:H7"/>
    <mergeCell ref="I7:X7"/>
    <mergeCell ref="B8:X8"/>
    <mergeCell ref="A6:A9"/>
    <mergeCell ref="B6:H6"/>
    <mergeCell ref="I6:X6"/>
    <mergeCell ref="X2:AE2"/>
    <mergeCell ref="G10:G11"/>
  </mergeCells>
  <conditionalFormatting sqref="I21:AD21">
    <cfRule type="colorScale" priority="692">
      <colorScale>
        <cfvo type="min"/>
        <cfvo type="percentile" val="50"/>
        <cfvo type="max"/>
        <color rgb="FFE98BD7"/>
        <color rgb="FFD5007F"/>
        <color rgb="FF950054"/>
      </colorScale>
    </cfRule>
  </conditionalFormatting>
  <conditionalFormatting sqref="AE10">
    <cfRule type="cellIs" dxfId="322" priority="15" operator="greaterThan">
      <formula>95%</formula>
    </cfRule>
    <cfRule type="cellIs" dxfId="321" priority="16" operator="greaterThanOrEqual">
      <formula>90%</formula>
    </cfRule>
    <cfRule type="cellIs" dxfId="320" priority="17" operator="lessThan">
      <formula>89.99%</formula>
    </cfRule>
  </conditionalFormatting>
  <conditionalFormatting sqref="AE13">
    <cfRule type="cellIs" dxfId="319" priority="12" operator="greaterThan">
      <formula>95%</formula>
    </cfRule>
    <cfRule type="cellIs" dxfId="318" priority="13" operator="greaterThanOrEqual">
      <formula>90%</formula>
    </cfRule>
    <cfRule type="cellIs" dxfId="317" priority="14" operator="lessThan">
      <formula>89.99%</formula>
    </cfRule>
  </conditionalFormatting>
  <conditionalFormatting sqref="AE16">
    <cfRule type="cellIs" dxfId="316" priority="9" operator="greaterThan">
      <formula>95%</formula>
    </cfRule>
    <cfRule type="cellIs" dxfId="315" priority="10" operator="greaterThanOrEqual">
      <formula>90%</formula>
    </cfRule>
    <cfRule type="cellIs" dxfId="314" priority="11" operator="lessThan">
      <formula>89.99%</formula>
    </cfRule>
  </conditionalFormatting>
  <conditionalFormatting sqref="AE19">
    <cfRule type="cellIs" dxfId="313" priority="6" operator="greaterThan">
      <formula>95%</formula>
    </cfRule>
    <cfRule type="cellIs" dxfId="312" priority="7" operator="greaterThanOrEqual">
      <formula>90%</formula>
    </cfRule>
    <cfRule type="cellIs" dxfId="311" priority="8" operator="lessThan">
      <formula>89.99%</formula>
    </cfRule>
  </conditionalFormatting>
  <conditionalFormatting sqref="AE22">
    <cfRule type="cellIs" dxfId="310" priority="1" operator="greaterThanOrEqual">
      <formula>100%</formula>
    </cfRule>
    <cfRule type="cellIs" dxfId="309" priority="2" operator="lessThan">
      <formula>99.99%</formula>
    </cfRule>
  </conditionalFormatting>
  <conditionalFormatting sqref="AE25">
    <cfRule type="cellIs" dxfId="308" priority="3" operator="greaterThan">
      <formula>95%</formula>
    </cfRule>
    <cfRule type="cellIs" dxfId="307" priority="4" operator="greaterThanOrEqual">
      <formula>90%</formula>
    </cfRule>
    <cfRule type="cellIs" dxfId="306" priority="5" operator="lessThan">
      <formula>89.99%</formula>
    </cfRule>
  </conditionalFormatting>
  <dataValidations count="1">
    <dataValidation showDropDown="1" showInputMessage="1" showErrorMessage="1" sqref="C21 G19:G23 G10:G11 G16:G17 G13:G14 G25:G26" xr:uid="{388E7167-9884-4796-BC61-02373E75E6A5}"/>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24446C-82B4-4062-9819-5D444D4C795C}">
  <sheetPr>
    <tabColor rgb="FF7030A0"/>
  </sheetPr>
  <dimension ref="A1:AQ48"/>
  <sheetViews>
    <sheetView showGridLines="0" topLeftCell="O21" zoomScale="85" zoomScaleNormal="85" workbookViewId="0">
      <selection activeCell="AD14" sqref="AD14"/>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0" width="10.7109375" style="1" customWidth="1"/>
    <col min="31" max="31" width="22.7109375" style="1" customWidth="1"/>
    <col min="32" max="16384" width="11.42578125" style="1"/>
  </cols>
  <sheetData>
    <row r="1" spans="1:43" ht="40.5" customHeight="1">
      <c r="A1" s="148" t="str">
        <f>'PANEL DE CONTROL DISTRITAL'!A1:Q1</f>
        <v>INSTITUTO NACIONAL ELECTORAL
SISTEMA DE GESTIÓN DE LA CALIDAD
ESTADO DE MÉXICO</v>
      </c>
      <c r="B1" s="148"/>
      <c r="C1" s="148"/>
      <c r="D1" s="148"/>
      <c r="E1" s="148"/>
      <c r="F1" s="148"/>
      <c r="G1" s="148"/>
      <c r="H1" s="148"/>
      <c r="I1" s="148"/>
      <c r="J1" s="148"/>
      <c r="K1" s="148"/>
      <c r="L1" s="148"/>
      <c r="M1" s="148"/>
      <c r="N1" s="148"/>
      <c r="O1" s="148"/>
      <c r="P1" s="148"/>
      <c r="Q1" s="148"/>
      <c r="R1" s="148"/>
      <c r="S1" s="148"/>
      <c r="T1" s="148"/>
      <c r="U1" s="148"/>
      <c r="V1" s="148"/>
      <c r="W1" s="148"/>
      <c r="X1" s="148"/>
      <c r="Y1" s="148"/>
      <c r="Z1" s="148"/>
      <c r="AA1" s="148"/>
      <c r="AB1" s="148"/>
      <c r="AC1" s="148"/>
      <c r="AD1" s="148"/>
      <c r="AE1" s="148"/>
    </row>
    <row r="2" spans="1:43" ht="33.75" customHeight="1">
      <c r="A2" s="11"/>
      <c r="B2" s="11"/>
      <c r="C2" s="11"/>
      <c r="D2" s="9" t="s">
        <v>89</v>
      </c>
      <c r="E2" s="9">
        <v>32</v>
      </c>
      <c r="F2" s="149" t="s">
        <v>90</v>
      </c>
      <c r="G2" s="149"/>
      <c r="H2" s="20">
        <v>153251</v>
      </c>
      <c r="I2" s="19"/>
      <c r="J2" s="19"/>
      <c r="K2" s="19"/>
      <c r="L2" s="19"/>
      <c r="M2" s="19"/>
      <c r="N2" s="19"/>
      <c r="O2" s="19"/>
      <c r="P2" s="19"/>
      <c r="Q2" s="19"/>
      <c r="R2" s="19"/>
      <c r="S2" s="19"/>
      <c r="T2" s="19"/>
      <c r="U2" s="19"/>
      <c r="V2" s="19"/>
      <c r="W2" s="58"/>
      <c r="X2" s="150" t="str">
        <f>'PANEL DE CONTROL DISTRITAL'!M2</f>
        <v>Fecha de corte: 22/01/2024</v>
      </c>
      <c r="Y2" s="150"/>
      <c r="Z2" s="150"/>
      <c r="AA2" s="150"/>
      <c r="AB2" s="150"/>
      <c r="AC2" s="150"/>
      <c r="AD2" s="150"/>
      <c r="AE2" s="150"/>
      <c r="AF2" s="15"/>
    </row>
    <row r="3" spans="1:43" ht="11.25" customHeight="1">
      <c r="A3" s="11"/>
      <c r="B3" s="6"/>
      <c r="C3" s="6"/>
      <c r="D3" s="6"/>
      <c r="E3" s="6"/>
      <c r="F3" s="6"/>
      <c r="G3" s="6"/>
      <c r="H3" s="6"/>
      <c r="I3" s="6"/>
      <c r="J3" s="6"/>
      <c r="K3" s="6"/>
      <c r="L3" s="6"/>
      <c r="M3" s="6"/>
      <c r="N3" s="6"/>
      <c r="O3" s="6"/>
      <c r="P3" s="6"/>
      <c r="Q3" s="6"/>
      <c r="R3" s="6"/>
      <c r="S3" s="6"/>
      <c r="T3" s="6"/>
      <c r="U3" s="6"/>
      <c r="V3" s="6"/>
      <c r="W3" s="6"/>
      <c r="X3" s="6"/>
      <c r="Y3" s="6"/>
      <c r="Z3" s="6"/>
      <c r="AA3" s="6"/>
      <c r="AB3" s="6"/>
      <c r="AC3" s="6"/>
      <c r="AD3" s="6"/>
    </row>
    <row r="4" spans="1:43" ht="30" customHeight="1">
      <c r="A4" s="154" t="s">
        <v>91</v>
      </c>
      <c r="B4" s="155"/>
      <c r="C4" s="155"/>
      <c r="D4" s="155"/>
      <c r="E4" s="155"/>
      <c r="F4" s="155"/>
      <c r="G4" s="155"/>
      <c r="H4" s="155"/>
      <c r="I4" s="155"/>
      <c r="J4" s="155"/>
      <c r="K4" s="155"/>
      <c r="L4" s="155"/>
      <c r="M4" s="155"/>
      <c r="N4" s="155"/>
      <c r="O4" s="155"/>
      <c r="P4" s="155"/>
      <c r="Q4" s="155"/>
      <c r="R4" s="155"/>
      <c r="S4" s="155"/>
      <c r="T4" s="155"/>
      <c r="U4" s="155"/>
      <c r="V4" s="155"/>
      <c r="W4" s="155"/>
      <c r="X4" s="155"/>
      <c r="Y4" s="155"/>
      <c r="Z4" s="155"/>
      <c r="AA4" s="155"/>
      <c r="AB4" s="155"/>
      <c r="AC4" s="155"/>
      <c r="AD4" s="155"/>
      <c r="AE4" s="156"/>
      <c r="AG4" s="18"/>
    </row>
    <row r="5" spans="1:43" ht="5.25" customHeight="1">
      <c r="A5" s="157"/>
      <c r="B5" s="158"/>
      <c r="C5" s="158"/>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9"/>
    </row>
    <row r="6" spans="1:43" ht="18" customHeight="1">
      <c r="A6" s="151" t="str">
        <f>'PANEL DE CONTROL DISTRITAL'!A6</f>
        <v>Número</v>
      </c>
      <c r="B6" s="152" t="str">
        <f>'PANEL DE CONTROL DISTRITAL'!B6</f>
        <v xml:space="preserve">PROCESOS SUSTANTIVOS E INDICADORES </v>
      </c>
      <c r="C6" s="152"/>
      <c r="D6" s="152"/>
      <c r="E6" s="152"/>
      <c r="F6" s="152"/>
      <c r="G6" s="152"/>
      <c r="H6" s="152"/>
      <c r="I6" s="160" t="s">
        <v>92</v>
      </c>
      <c r="J6" s="161"/>
      <c r="K6" s="161"/>
      <c r="L6" s="161"/>
      <c r="M6" s="161"/>
      <c r="N6" s="161"/>
      <c r="O6" s="161"/>
      <c r="P6" s="161"/>
      <c r="Q6" s="161"/>
      <c r="R6" s="161"/>
      <c r="S6" s="161"/>
      <c r="T6" s="161"/>
      <c r="U6" s="161"/>
      <c r="V6" s="161"/>
      <c r="W6" s="161"/>
      <c r="X6" s="161"/>
      <c r="Y6" s="85"/>
      <c r="Z6" s="85"/>
      <c r="AA6" s="85"/>
      <c r="AB6" s="85"/>
      <c r="AC6" s="85"/>
      <c r="AD6" s="85"/>
      <c r="AE6" s="153" t="s">
        <v>93</v>
      </c>
    </row>
    <row r="7" spans="1:43" ht="17.25" customHeight="1">
      <c r="A7" s="151"/>
      <c r="B7" s="152" t="str">
        <f>'PANEL DE CONTROL DISTRITAL'!B7</f>
        <v>DESCRIPCIÓN</v>
      </c>
      <c r="C7" s="152"/>
      <c r="D7" s="152"/>
      <c r="E7" s="152" t="str">
        <f>'PANEL DE CONTROL DISTRITAL'!E7</f>
        <v>MEDICIÓN</v>
      </c>
      <c r="F7" s="152"/>
      <c r="G7" s="152"/>
      <c r="H7" s="152"/>
      <c r="I7" s="162" t="str">
        <f>'PANEL DE CONTROL DISTRITAL'!A5</f>
        <v>CAMPAÑA ANUAL INTENSA 2023</v>
      </c>
      <c r="J7" s="163"/>
      <c r="K7" s="163"/>
      <c r="L7" s="163"/>
      <c r="M7" s="163"/>
      <c r="N7" s="163"/>
      <c r="O7" s="163"/>
      <c r="P7" s="163"/>
      <c r="Q7" s="163"/>
      <c r="R7" s="163"/>
      <c r="S7" s="163"/>
      <c r="T7" s="163"/>
      <c r="U7" s="163"/>
      <c r="V7" s="163"/>
      <c r="W7" s="163"/>
      <c r="X7" s="163"/>
      <c r="Y7" s="86"/>
      <c r="Z7" s="86"/>
      <c r="AA7" s="86"/>
      <c r="AB7" s="86"/>
      <c r="AC7" s="86"/>
      <c r="AD7" s="86"/>
      <c r="AE7" s="153"/>
    </row>
    <row r="8" spans="1:43" ht="5.25" customHeight="1">
      <c r="A8" s="151"/>
      <c r="B8" s="164"/>
      <c r="C8" s="165"/>
      <c r="D8" s="165"/>
      <c r="E8" s="165"/>
      <c r="F8" s="165"/>
      <c r="G8" s="165"/>
      <c r="H8" s="165"/>
      <c r="I8" s="165"/>
      <c r="J8" s="165"/>
      <c r="K8" s="165"/>
      <c r="L8" s="165"/>
      <c r="M8" s="165"/>
      <c r="N8" s="165"/>
      <c r="O8" s="165"/>
      <c r="P8" s="165"/>
      <c r="Q8" s="165"/>
      <c r="R8" s="165"/>
      <c r="S8" s="165"/>
      <c r="T8" s="165"/>
      <c r="U8" s="165"/>
      <c r="V8" s="165"/>
      <c r="W8" s="165"/>
      <c r="X8" s="165"/>
      <c r="Y8" s="87"/>
      <c r="Z8" s="87"/>
      <c r="AA8" s="87"/>
      <c r="AB8" s="87"/>
      <c r="AC8" s="87"/>
      <c r="AD8" s="87"/>
      <c r="AE8" s="153"/>
    </row>
    <row r="9" spans="1:43" s="2" customFormat="1" ht="29.25" customHeight="1" thickTop="1" thickBot="1">
      <c r="A9" s="151"/>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42" t="str">
        <f>'PANEL DE CONTROL DISTRITAL'!H8</f>
        <v>Nominativo</v>
      </c>
      <c r="I9" s="31" t="str">
        <f>'152551'!I9</f>
        <v>2023-37</v>
      </c>
      <c r="J9" s="31" t="str">
        <f>'152551'!J9</f>
        <v>2023-38</v>
      </c>
      <c r="K9" s="31" t="str">
        <f>'152551'!K9</f>
        <v>2023-39</v>
      </c>
      <c r="L9" s="31" t="str">
        <f>'152551'!L9</f>
        <v>2023-40</v>
      </c>
      <c r="M9" s="31" t="str">
        <f>'152551'!M9</f>
        <v>2023-41</v>
      </c>
      <c r="N9" s="31" t="str">
        <f>'152551'!N9</f>
        <v>2023-42</v>
      </c>
      <c r="O9" s="31" t="str">
        <f>'152551'!O9</f>
        <v>2023-43</v>
      </c>
      <c r="P9" s="31" t="str">
        <f>'152551'!P9</f>
        <v>2023-44</v>
      </c>
      <c r="Q9" s="31" t="str">
        <f>'152551'!Q9</f>
        <v>2023-45</v>
      </c>
      <c r="R9" s="31" t="str">
        <f>'152551'!R9</f>
        <v>2023-46</v>
      </c>
      <c r="S9" s="31" t="str">
        <f>'152551'!S9</f>
        <v>2023-47</v>
      </c>
      <c r="T9" s="31" t="str">
        <f>'152551'!T9</f>
        <v>2023-48</v>
      </c>
      <c r="U9" s="31" t="str">
        <f>'152551'!U9</f>
        <v>2023-49</v>
      </c>
      <c r="V9" s="31" t="str">
        <f>'152551'!V9</f>
        <v>2023-50</v>
      </c>
      <c r="W9" s="31" t="str">
        <f>'152551'!W9</f>
        <v>2023-51</v>
      </c>
      <c r="X9" s="31" t="str">
        <f>'152551'!X9</f>
        <v>2023-52</v>
      </c>
      <c r="Y9" s="31" t="s">
        <v>110</v>
      </c>
      <c r="Z9" s="31" t="s">
        <v>111</v>
      </c>
      <c r="AA9" s="31" t="s">
        <v>112</v>
      </c>
      <c r="AB9" s="31" t="s">
        <v>113</v>
      </c>
      <c r="AC9" s="31" t="s">
        <v>114</v>
      </c>
      <c r="AD9" s="31" t="s">
        <v>115</v>
      </c>
      <c r="AE9" s="153"/>
    </row>
    <row r="10" spans="1:43" s="2" customFormat="1" ht="50.1" customHeight="1" thickTop="1" thickBot="1">
      <c r="A10" s="167">
        <f>'PANEL DE CONTROL DISTRITAL'!A9</f>
        <v>1</v>
      </c>
      <c r="B10" s="169" t="str">
        <f>'PANEL DE CONTROL DISTRITAL'!B9</f>
        <v>ENTREVISTA</v>
      </c>
      <c r="C10" s="166" t="str">
        <f>'PANEL DE CONTROL DISTRITAL'!C9</f>
        <v xml:space="preserve"> Auxiliar de Atención Ciudadana</v>
      </c>
      <c r="D10" s="170" t="str">
        <f>'PANEL DE CONTROL DISTRITAL'!D9</f>
        <v>Efectividad de la entrevista =</v>
      </c>
      <c r="E10" s="166" t="str">
        <f>'PANEL DE CONTROL DISTRITAL'!E9</f>
        <v>(Número de trámites aplicados / (Número de fichas requisitadas - Notificaciones de improcedencia de trámite)) x 100</v>
      </c>
      <c r="F10" s="171" t="str">
        <f>'PANEL DE CONTROL DISTRITAL'!F9</f>
        <v>Semanal (remesa)</v>
      </c>
      <c r="G10" s="172">
        <f>'PANEL DE CONTROL DISTRITAL'!G9</f>
        <v>0.9</v>
      </c>
      <c r="H10" s="25" t="str">
        <f>'PANEL DE CONTROL DISTRITAL'!H9</f>
        <v>Número de trámites aplicados</v>
      </c>
      <c r="I10" s="23">
        <v>177</v>
      </c>
      <c r="J10" s="23">
        <v>1008</v>
      </c>
      <c r="K10" s="23">
        <v>871</v>
      </c>
      <c r="L10" s="23">
        <v>991</v>
      </c>
      <c r="M10" s="23">
        <v>1104</v>
      </c>
      <c r="N10" s="23">
        <v>1106</v>
      </c>
      <c r="O10" s="23">
        <v>1093</v>
      </c>
      <c r="P10" s="23">
        <v>1184</v>
      </c>
      <c r="Q10" s="23">
        <v>1124</v>
      </c>
      <c r="R10" s="23">
        <v>757</v>
      </c>
      <c r="S10" s="23">
        <v>1331</v>
      </c>
      <c r="T10" s="23">
        <v>1318</v>
      </c>
      <c r="U10" s="23">
        <v>1335</v>
      </c>
      <c r="V10" s="23">
        <v>1849</v>
      </c>
      <c r="W10" s="23">
        <v>1607</v>
      </c>
      <c r="X10" s="23">
        <v>1527</v>
      </c>
      <c r="Y10" s="23">
        <v>1629</v>
      </c>
      <c r="Z10" s="23">
        <v>1318</v>
      </c>
      <c r="AA10" s="23">
        <v>1646</v>
      </c>
      <c r="AB10" s="23">
        <v>2766</v>
      </c>
      <c r="AC10" s="75">
        <v>4153</v>
      </c>
      <c r="AD10" s="75">
        <v>1014</v>
      </c>
      <c r="AE10" s="168">
        <f>IFERROR(SUM(I10:AD10)/SUM(I11:AD11),0)</f>
        <v>0.99658218868897919</v>
      </c>
    </row>
    <row r="11" spans="1:43" s="2" customFormat="1" ht="50.1" customHeight="1" thickTop="1" thickBot="1">
      <c r="A11" s="167"/>
      <c r="B11" s="169"/>
      <c r="C11" s="166"/>
      <c r="D11" s="170"/>
      <c r="E11" s="166"/>
      <c r="F11" s="171"/>
      <c r="G11" s="172"/>
      <c r="H11" s="25" t="str">
        <f>'PANEL DE CONTROL DISTRITAL'!H10</f>
        <v>Número de fichas requisitadas - Notificaciones de improcedencia de trámite</v>
      </c>
      <c r="I11" s="43">
        <v>177</v>
      </c>
      <c r="J11" s="43">
        <v>1111</v>
      </c>
      <c r="K11" s="43">
        <v>871</v>
      </c>
      <c r="L11" s="43">
        <v>991</v>
      </c>
      <c r="M11" s="43">
        <v>1105</v>
      </c>
      <c r="N11" s="43">
        <v>1106</v>
      </c>
      <c r="O11" s="43">
        <v>1094</v>
      </c>
      <c r="P11" s="43">
        <v>1185</v>
      </c>
      <c r="Q11" s="43">
        <v>1124</v>
      </c>
      <c r="R11" s="43">
        <v>757</v>
      </c>
      <c r="S11" s="43">
        <v>1331</v>
      </c>
      <c r="T11" s="43">
        <v>1318</v>
      </c>
      <c r="U11" s="43">
        <v>1335</v>
      </c>
      <c r="V11" s="43">
        <v>1849</v>
      </c>
      <c r="W11" s="43">
        <v>1607</v>
      </c>
      <c r="X11" s="43">
        <v>1527</v>
      </c>
      <c r="Y11" s="43">
        <v>1629</v>
      </c>
      <c r="Z11" s="43">
        <v>1318</v>
      </c>
      <c r="AA11" s="43">
        <v>1646</v>
      </c>
      <c r="AB11" s="43">
        <v>2766</v>
      </c>
      <c r="AC11" s="98">
        <v>4153</v>
      </c>
      <c r="AD11" s="98">
        <v>1014</v>
      </c>
      <c r="AE11" s="168"/>
    </row>
    <row r="12" spans="1:43" s="45" customFormat="1" ht="8.1" customHeight="1" thickTop="1" thickBot="1">
      <c r="A12" s="167"/>
      <c r="B12" s="167"/>
      <c r="C12" s="167"/>
      <c r="D12" s="167"/>
      <c r="E12" s="167"/>
      <c r="F12" s="167"/>
      <c r="G12" s="167"/>
      <c r="H12" s="167"/>
      <c r="I12" s="167"/>
      <c r="J12" s="167"/>
      <c r="K12" s="167"/>
      <c r="L12" s="167"/>
      <c r="M12" s="167"/>
      <c r="N12" s="167"/>
      <c r="O12" s="167"/>
      <c r="P12" s="167"/>
      <c r="Q12" s="167"/>
      <c r="R12" s="167"/>
      <c r="S12" s="167"/>
      <c r="T12" s="167"/>
      <c r="U12" s="167"/>
      <c r="V12" s="167"/>
      <c r="W12" s="167"/>
      <c r="X12" s="167"/>
      <c r="Y12" s="167"/>
      <c r="Z12" s="167"/>
      <c r="AA12" s="167"/>
      <c r="AB12" s="167"/>
      <c r="AC12" s="167"/>
      <c r="AD12" s="167"/>
      <c r="AE12" s="167"/>
      <c r="AF12" s="44"/>
      <c r="AG12" s="44"/>
      <c r="AH12" s="44"/>
      <c r="AI12" s="44"/>
      <c r="AJ12" s="44"/>
      <c r="AK12" s="44"/>
      <c r="AL12" s="44"/>
      <c r="AM12" s="44"/>
      <c r="AN12" s="44"/>
      <c r="AO12" s="44"/>
      <c r="AP12" s="44"/>
      <c r="AQ12" s="44"/>
    </row>
    <row r="13" spans="1:43" s="3" customFormat="1" ht="50.1" customHeight="1" thickTop="1" thickBot="1">
      <c r="A13" s="167">
        <f>'PANEL DE CONTROL DISTRITAL'!A12</f>
        <v>2</v>
      </c>
      <c r="B13" s="169" t="str">
        <f>'PANEL DE CONTROL DISTRITAL'!B12</f>
        <v>TRÁMITE</v>
      </c>
      <c r="C13" s="166" t="str">
        <f>'PANEL DE CONTROL DISTRITAL'!C12</f>
        <v>Operador de Equipo Tecnológico</v>
      </c>
      <c r="D13" s="170" t="str">
        <f>'PANEL DE CONTROL DISTRITAL'!D12</f>
        <v>Trámites exitosos efectivos=</v>
      </c>
      <c r="E13" s="166" t="str">
        <f>'PANEL DE CONTROL DISTRITAL'!E12</f>
        <v>(Número de trámites exitosos / Número de trámites aplicados) x 100</v>
      </c>
      <c r="F13" s="171" t="str">
        <f>'PANEL DE CONTROL DISTRITAL'!F12</f>
        <v>Semanal (remesa)</v>
      </c>
      <c r="G13" s="172">
        <f>'PANEL DE CONTROL DISTRITAL'!G12</f>
        <v>0.9</v>
      </c>
      <c r="H13" s="25" t="str">
        <f>'PANEL DE CONTROL DISTRITAL'!H12</f>
        <v>Número de trámites exitosos</v>
      </c>
      <c r="I13" s="23">
        <v>176</v>
      </c>
      <c r="J13" s="23">
        <v>1006</v>
      </c>
      <c r="K13" s="23">
        <v>867</v>
      </c>
      <c r="L13" s="23">
        <v>990</v>
      </c>
      <c r="M13" s="23">
        <v>1099</v>
      </c>
      <c r="N13" s="23">
        <v>1102</v>
      </c>
      <c r="O13" s="23">
        <v>1086</v>
      </c>
      <c r="P13" s="23">
        <v>1183</v>
      </c>
      <c r="Q13" s="23">
        <v>1120</v>
      </c>
      <c r="R13" s="23">
        <v>753</v>
      </c>
      <c r="S13" s="23">
        <v>1328</v>
      </c>
      <c r="T13" s="23">
        <v>1311</v>
      </c>
      <c r="U13" s="23">
        <v>1329</v>
      </c>
      <c r="V13" s="23">
        <v>1843</v>
      </c>
      <c r="W13" s="23">
        <v>1602</v>
      </c>
      <c r="X13" s="23">
        <v>1524</v>
      </c>
      <c r="Y13" s="23">
        <v>1626</v>
      </c>
      <c r="Z13" s="23">
        <v>1315</v>
      </c>
      <c r="AA13" s="23">
        <v>1636</v>
      </c>
      <c r="AB13" s="23">
        <v>2761</v>
      </c>
      <c r="AC13" s="75">
        <v>4137</v>
      </c>
      <c r="AD13" s="75">
        <v>1007</v>
      </c>
      <c r="AE13" s="168">
        <f>IFERROR(SUM(I13:AD13)/SUM(I14:AD14),0)</f>
        <v>0.9965381131098745</v>
      </c>
    </row>
    <row r="14" spans="1:43" s="3" customFormat="1" ht="50.1" customHeight="1" thickTop="1" thickBot="1">
      <c r="A14" s="167"/>
      <c r="B14" s="169"/>
      <c r="C14" s="166"/>
      <c r="D14" s="170"/>
      <c r="E14" s="166"/>
      <c r="F14" s="171"/>
      <c r="G14" s="172"/>
      <c r="H14" s="25" t="str">
        <f>'PANEL DE CONTROL DISTRITAL'!H13</f>
        <v>Número de trámites aplicados</v>
      </c>
      <c r="I14" s="43">
        <v>177</v>
      </c>
      <c r="J14" s="43">
        <v>1008</v>
      </c>
      <c r="K14" s="43">
        <v>871</v>
      </c>
      <c r="L14" s="43">
        <v>991</v>
      </c>
      <c r="M14" s="43">
        <v>1104</v>
      </c>
      <c r="N14" s="43">
        <v>1106</v>
      </c>
      <c r="O14" s="43">
        <v>1093</v>
      </c>
      <c r="P14" s="43">
        <v>1184</v>
      </c>
      <c r="Q14" s="43">
        <v>1124</v>
      </c>
      <c r="R14" s="43">
        <v>757</v>
      </c>
      <c r="S14" s="43">
        <v>1331</v>
      </c>
      <c r="T14" s="43">
        <v>1318</v>
      </c>
      <c r="U14" s="43">
        <v>1335</v>
      </c>
      <c r="V14" s="43">
        <v>1849</v>
      </c>
      <c r="W14" s="43">
        <v>1607</v>
      </c>
      <c r="X14" s="43">
        <v>1527</v>
      </c>
      <c r="Y14" s="43">
        <v>1629</v>
      </c>
      <c r="Z14" s="43">
        <v>1318</v>
      </c>
      <c r="AA14" s="43">
        <v>1646</v>
      </c>
      <c r="AB14" s="43">
        <v>2766</v>
      </c>
      <c r="AC14" s="98">
        <v>4153</v>
      </c>
      <c r="AD14" s="98">
        <v>1014</v>
      </c>
      <c r="AE14" s="168"/>
    </row>
    <row r="15" spans="1:43" s="45" customFormat="1" ht="8.1" customHeight="1" thickTop="1" thickBot="1">
      <c r="A15" s="167"/>
      <c r="B15" s="167"/>
      <c r="C15" s="167"/>
      <c r="D15" s="167"/>
      <c r="E15" s="167"/>
      <c r="F15" s="167"/>
      <c r="G15" s="167"/>
      <c r="H15" s="167"/>
      <c r="I15" s="167"/>
      <c r="J15" s="167"/>
      <c r="K15" s="167"/>
      <c r="L15" s="167"/>
      <c r="M15" s="167"/>
      <c r="N15" s="167"/>
      <c r="O15" s="167"/>
      <c r="P15" s="167"/>
      <c r="Q15" s="167"/>
      <c r="R15" s="167"/>
      <c r="S15" s="167"/>
      <c r="T15" s="167"/>
      <c r="U15" s="167"/>
      <c r="V15" s="167"/>
      <c r="W15" s="167"/>
      <c r="X15" s="167"/>
      <c r="Y15" s="167"/>
      <c r="Z15" s="167"/>
      <c r="AA15" s="167"/>
      <c r="AB15" s="167"/>
      <c r="AC15" s="167"/>
      <c r="AD15" s="167"/>
      <c r="AE15" s="167"/>
      <c r="AF15" s="44"/>
      <c r="AG15" s="44"/>
      <c r="AH15" s="44"/>
      <c r="AI15" s="44"/>
      <c r="AJ15" s="44"/>
      <c r="AK15" s="44"/>
      <c r="AL15" s="44"/>
      <c r="AM15" s="44"/>
      <c r="AN15" s="44"/>
      <c r="AO15" s="44"/>
      <c r="AP15" s="44"/>
      <c r="AQ15" s="44"/>
    </row>
    <row r="16" spans="1:43" s="3" customFormat="1" ht="50.1" customHeight="1" thickTop="1" thickBot="1">
      <c r="A16" s="167">
        <f>'PANEL DE CONTROL DISTRITAL'!A15</f>
        <v>3</v>
      </c>
      <c r="B16" s="169" t="str">
        <f>'PANEL DE CONTROL DISTRITAL'!B15</f>
        <v>TRANSFERENCIA</v>
      </c>
      <c r="C16" s="166" t="str">
        <f>'PANEL DE CONTROL DISTRITAL'!C15</f>
        <v>Responsable de Módulo</v>
      </c>
      <c r="D16" s="170" t="str">
        <f>'PANEL DE CONTROL DISTRITAL'!D15</f>
        <v xml:space="preserve">Transacciones exitosas = </v>
      </c>
      <c r="E16" s="166" t="str">
        <f>'PANEL DE CONTROL DISTRITAL'!E15</f>
        <v>(Número de Archivos de Transacción aceptados /Total de Archivos de Transacción procesados) x100</v>
      </c>
      <c r="F16" s="171" t="str">
        <f>'PANEL DE CONTROL DISTRITAL'!F15</f>
        <v>Semanal (remesa)</v>
      </c>
      <c r="G16" s="172">
        <f>'PANEL DE CONTROL DISTRITAL'!G15</f>
        <v>0.9</v>
      </c>
      <c r="H16" s="25" t="str">
        <f>'PANEL DE CONTROL DISTRITAL'!H15</f>
        <v>Número de Archivos de Transacción aceptados</v>
      </c>
      <c r="I16" s="23">
        <v>177</v>
      </c>
      <c r="J16" s="23">
        <v>1008</v>
      </c>
      <c r="K16" s="23">
        <v>871</v>
      </c>
      <c r="L16" s="23">
        <v>991</v>
      </c>
      <c r="M16" s="23">
        <v>1104</v>
      </c>
      <c r="N16" s="23">
        <v>1106</v>
      </c>
      <c r="O16" s="23">
        <v>1093</v>
      </c>
      <c r="P16" s="23">
        <v>1184</v>
      </c>
      <c r="Q16" s="23">
        <v>1124</v>
      </c>
      <c r="R16" s="23">
        <v>757</v>
      </c>
      <c r="S16" s="23">
        <v>1331</v>
      </c>
      <c r="T16" s="23">
        <v>1318</v>
      </c>
      <c r="U16" s="23">
        <v>1335</v>
      </c>
      <c r="V16" s="23">
        <v>1849</v>
      </c>
      <c r="W16" s="23">
        <v>1607</v>
      </c>
      <c r="X16" s="23">
        <v>1527</v>
      </c>
      <c r="Y16" s="23">
        <v>1629</v>
      </c>
      <c r="Z16" s="23">
        <v>1318</v>
      </c>
      <c r="AA16" s="23">
        <v>1646</v>
      </c>
      <c r="AB16" s="23">
        <v>2766</v>
      </c>
      <c r="AC16" s="75">
        <v>4153</v>
      </c>
      <c r="AD16" s="75">
        <v>1014</v>
      </c>
      <c r="AE16" s="168">
        <f>IFERROR(SUM(I16:AD16)/SUM(I17:AD17),0)</f>
        <v>1</v>
      </c>
    </row>
    <row r="17" spans="1:43" s="3" customFormat="1" ht="50.1" customHeight="1" thickTop="1" thickBot="1">
      <c r="A17" s="167"/>
      <c r="B17" s="169"/>
      <c r="C17" s="166"/>
      <c r="D17" s="170"/>
      <c r="E17" s="166"/>
      <c r="F17" s="171"/>
      <c r="G17" s="172"/>
      <c r="H17" s="25" t="str">
        <f>'PANEL DE CONTROL DISTRITAL'!H16</f>
        <v>Total de Archivos de Transacción procesados</v>
      </c>
      <c r="I17" s="43">
        <v>177</v>
      </c>
      <c r="J17" s="43">
        <v>1008</v>
      </c>
      <c r="K17" s="43">
        <v>871</v>
      </c>
      <c r="L17" s="43">
        <v>991</v>
      </c>
      <c r="M17" s="43">
        <v>1104</v>
      </c>
      <c r="N17" s="43">
        <v>1106</v>
      </c>
      <c r="O17" s="43">
        <v>1093</v>
      </c>
      <c r="P17" s="43">
        <v>1184</v>
      </c>
      <c r="Q17" s="43">
        <v>1124</v>
      </c>
      <c r="R17" s="43">
        <v>757</v>
      </c>
      <c r="S17" s="43">
        <v>1331</v>
      </c>
      <c r="T17" s="43">
        <v>1318</v>
      </c>
      <c r="U17" s="43">
        <v>1335</v>
      </c>
      <c r="V17" s="43">
        <v>1849</v>
      </c>
      <c r="W17" s="43">
        <v>1607</v>
      </c>
      <c r="X17" s="43">
        <v>1527</v>
      </c>
      <c r="Y17" s="43">
        <v>1629</v>
      </c>
      <c r="Z17" s="43">
        <v>1318</v>
      </c>
      <c r="AA17" s="43">
        <v>1646</v>
      </c>
      <c r="AB17" s="43">
        <v>2766</v>
      </c>
      <c r="AC17" s="98">
        <v>4153</v>
      </c>
      <c r="AD17" s="98">
        <v>1014</v>
      </c>
      <c r="AE17" s="168"/>
    </row>
    <row r="18" spans="1:43" s="45" customFormat="1" ht="8.1" customHeight="1" thickTop="1" thickBot="1">
      <c r="A18" s="167"/>
      <c r="B18" s="167"/>
      <c r="C18" s="167"/>
      <c r="D18" s="167"/>
      <c r="E18" s="167"/>
      <c r="F18" s="167"/>
      <c r="G18" s="167"/>
      <c r="H18" s="167"/>
      <c r="I18" s="167"/>
      <c r="J18" s="167"/>
      <c r="K18" s="167"/>
      <c r="L18" s="167"/>
      <c r="M18" s="167"/>
      <c r="N18" s="167"/>
      <c r="O18" s="167"/>
      <c r="P18" s="167"/>
      <c r="Q18" s="167"/>
      <c r="R18" s="167"/>
      <c r="S18" s="167"/>
      <c r="T18" s="167"/>
      <c r="U18" s="167"/>
      <c r="V18" s="167"/>
      <c r="W18" s="167"/>
      <c r="X18" s="167"/>
      <c r="Y18" s="167"/>
      <c r="Z18" s="167"/>
      <c r="AA18" s="167"/>
      <c r="AB18" s="167"/>
      <c r="AC18" s="167"/>
      <c r="AD18" s="167"/>
      <c r="AE18" s="167"/>
      <c r="AF18" s="44"/>
      <c r="AG18" s="44"/>
      <c r="AH18" s="44"/>
      <c r="AI18" s="44"/>
      <c r="AJ18" s="44"/>
      <c r="AK18" s="44"/>
      <c r="AL18" s="44"/>
      <c r="AM18" s="44"/>
      <c r="AN18" s="44"/>
      <c r="AO18" s="44"/>
      <c r="AP18" s="44"/>
      <c r="AQ18" s="44"/>
    </row>
    <row r="19" spans="1:43" s="3" customFormat="1" ht="50.1" customHeight="1" thickTop="1" thickBot="1">
      <c r="A19" s="167">
        <f>'PANEL DE CONTROL DISTRITAL'!A18</f>
        <v>4</v>
      </c>
      <c r="B19" s="169" t="str">
        <f>'PANEL DE CONTROL DISTRITAL'!B18</f>
        <v>CONCILIACIÓN</v>
      </c>
      <c r="C19" s="166" t="str">
        <f>'PANEL DE CONTROL DISTRITAL'!C18</f>
        <v>Responsable de Módulo</v>
      </c>
      <c r="D19" s="170" t="str">
        <f>'PANEL DE CONTROL DISTRITAL'!D18</f>
        <v xml:space="preserve">Credenciales disponibles para entrega = </v>
      </c>
      <c r="E19" s="166" t="str">
        <f>'PANEL DE CONTROL DISTRITAL'!E18</f>
        <v>((Credenciales recibidas - Credenciales inconsistentes) / Credenciales recibidas) x 100</v>
      </c>
      <c r="F19" s="171" t="str">
        <f>'PANEL DE CONTROL DISTRITAL'!F18</f>
        <v>Semanal (remesa)</v>
      </c>
      <c r="G19" s="172">
        <f>'PANEL DE CONTROL DISTRITAL'!G18</f>
        <v>0.9</v>
      </c>
      <c r="H19" s="25" t="str">
        <f>'PANEL DE CONTROL DISTRITAL'!H18</f>
        <v xml:space="preserve">Credenciales Recibidas - Credenciales inconsistentes </v>
      </c>
      <c r="I19" s="23">
        <v>0</v>
      </c>
      <c r="J19" s="23">
        <v>1193</v>
      </c>
      <c r="K19" s="23">
        <v>842</v>
      </c>
      <c r="L19" s="23">
        <v>967</v>
      </c>
      <c r="M19" s="23">
        <v>1072</v>
      </c>
      <c r="N19" s="23">
        <v>876</v>
      </c>
      <c r="O19" s="23">
        <v>1113</v>
      </c>
      <c r="P19" s="23">
        <v>1355</v>
      </c>
      <c r="Q19" s="23">
        <v>972</v>
      </c>
      <c r="R19" s="23">
        <v>1049</v>
      </c>
      <c r="S19" s="23">
        <v>1052</v>
      </c>
      <c r="T19" s="23">
        <v>1300</v>
      </c>
      <c r="U19" s="23">
        <v>1480</v>
      </c>
      <c r="V19" s="23">
        <v>1128</v>
      </c>
      <c r="W19" s="23">
        <v>2063</v>
      </c>
      <c r="X19" s="23">
        <v>1489</v>
      </c>
      <c r="Y19" s="23">
        <v>1001</v>
      </c>
      <c r="Z19" s="23">
        <v>708</v>
      </c>
      <c r="AA19" s="23">
        <v>1214</v>
      </c>
      <c r="AB19" s="23">
        <v>2946</v>
      </c>
      <c r="AC19" s="75">
        <v>2359</v>
      </c>
      <c r="AD19" s="64">
        <v>0</v>
      </c>
      <c r="AE19" s="168">
        <f>IFERROR(SUM(I19:AD19)/SUM(I20:AD20),0)</f>
        <v>1</v>
      </c>
    </row>
    <row r="20" spans="1:43" s="3" customFormat="1" ht="50.1" customHeight="1" thickTop="1" thickBot="1">
      <c r="A20" s="167"/>
      <c r="B20" s="169"/>
      <c r="C20" s="166"/>
      <c r="D20" s="170"/>
      <c r="E20" s="166"/>
      <c r="F20" s="171"/>
      <c r="G20" s="172"/>
      <c r="H20" s="25" t="str">
        <f>'PANEL DE CONTROL DISTRITAL'!H19</f>
        <v>Credenciales recibidas</v>
      </c>
      <c r="I20" s="43">
        <v>0</v>
      </c>
      <c r="J20" s="43">
        <v>1193</v>
      </c>
      <c r="K20" s="43">
        <v>842</v>
      </c>
      <c r="L20" s="43">
        <v>967</v>
      </c>
      <c r="M20" s="43">
        <v>1072</v>
      </c>
      <c r="N20" s="43">
        <v>876</v>
      </c>
      <c r="O20" s="43">
        <v>1113</v>
      </c>
      <c r="P20" s="43">
        <v>1355</v>
      </c>
      <c r="Q20" s="43">
        <v>972</v>
      </c>
      <c r="R20" s="43">
        <v>1049</v>
      </c>
      <c r="S20" s="43">
        <v>1052</v>
      </c>
      <c r="T20" s="43">
        <v>1300</v>
      </c>
      <c r="U20" s="43">
        <v>1480</v>
      </c>
      <c r="V20" s="43">
        <v>1128</v>
      </c>
      <c r="W20" s="43">
        <v>2063</v>
      </c>
      <c r="X20" s="43">
        <v>1489</v>
      </c>
      <c r="Y20" s="43">
        <v>1001</v>
      </c>
      <c r="Z20" s="43">
        <v>708</v>
      </c>
      <c r="AA20" s="43">
        <v>1214</v>
      </c>
      <c r="AB20" s="43">
        <v>2946</v>
      </c>
      <c r="AC20" s="98">
        <v>2359</v>
      </c>
      <c r="AD20" s="68">
        <v>0</v>
      </c>
      <c r="AE20" s="168"/>
    </row>
    <row r="21" spans="1:43" s="45" customFormat="1" ht="8.1" customHeight="1" thickTop="1" thickBot="1">
      <c r="A21" s="46"/>
      <c r="B21" s="47"/>
      <c r="C21" s="48"/>
      <c r="D21" s="49"/>
      <c r="E21" s="48"/>
      <c r="F21" s="50"/>
      <c r="G21" s="51"/>
      <c r="H21" s="52"/>
      <c r="I21" s="53"/>
      <c r="J21" s="53"/>
      <c r="K21" s="53"/>
      <c r="L21" s="53"/>
      <c r="M21" s="53"/>
      <c r="N21" s="53"/>
      <c r="O21" s="53"/>
      <c r="P21" s="53"/>
      <c r="Q21" s="53"/>
      <c r="R21" s="53"/>
      <c r="S21" s="53"/>
      <c r="T21" s="53"/>
      <c r="U21" s="53"/>
      <c r="V21" s="53"/>
      <c r="W21" s="53"/>
      <c r="X21" s="53"/>
      <c r="Y21" s="53"/>
      <c r="Z21" s="53"/>
      <c r="AA21" s="53"/>
      <c r="AB21" s="53"/>
      <c r="AC21" s="53"/>
      <c r="AD21" s="53"/>
      <c r="AE21" s="54"/>
      <c r="AF21" s="44"/>
      <c r="AG21" s="44"/>
      <c r="AH21" s="44"/>
      <c r="AI21" s="44"/>
      <c r="AJ21" s="44"/>
      <c r="AK21" s="44"/>
      <c r="AL21" s="44"/>
      <c r="AM21" s="44"/>
      <c r="AN21" s="44"/>
      <c r="AO21" s="44"/>
      <c r="AP21" s="44"/>
      <c r="AQ21" s="44"/>
    </row>
    <row r="22" spans="1:43" s="3" customFormat="1" ht="50.1" customHeight="1" thickTop="1" thickBot="1">
      <c r="A22" s="167">
        <f>'PANEL DE CONTROL DISTRITAL'!A21</f>
        <v>5</v>
      </c>
      <c r="B22" s="169" t="str">
        <f>'PANEL DE CONTROL DISTRITAL'!B21</f>
        <v>CONCILIACIÓN</v>
      </c>
      <c r="C22" s="166" t="str">
        <f>'PANEL DE CONTROL DISTRITAL'!C21</f>
        <v>Responsable de Módulo</v>
      </c>
      <c r="D22" s="170" t="str">
        <f>'PANEL DE CONTROL DISTRITAL'!D21</f>
        <v xml:space="preserve">Credenciales disponibles para entrega = </v>
      </c>
      <c r="E22" s="166" t="str">
        <f>'PANEL DE CONTROL DISTRITAL'!E21</f>
        <v>(Credenciales en resguardo / Credenciales totales en SIIRFE disponibles para entrega) x 100</v>
      </c>
      <c r="F22" s="171" t="str">
        <f>'PANEL DE CONTROL DISTRITAL'!F21</f>
        <v>Semanal (remesa)</v>
      </c>
      <c r="G22" s="172">
        <f>'PANEL DE CONTROL DISTRITAL'!G21</f>
        <v>1</v>
      </c>
      <c r="H22" s="25" t="str">
        <f>'PANEL DE CONTROL DISTRITAL'!H21</f>
        <v>Credenciales en resguardo</v>
      </c>
      <c r="I22" s="23">
        <v>1429</v>
      </c>
      <c r="J22" s="23">
        <v>1529</v>
      </c>
      <c r="K22" s="23">
        <v>1367</v>
      </c>
      <c r="L22" s="23">
        <v>1186</v>
      </c>
      <c r="M22" s="23">
        <v>1215</v>
      </c>
      <c r="N22" s="23">
        <v>1029</v>
      </c>
      <c r="O22" s="23">
        <v>1198</v>
      </c>
      <c r="P22" s="23">
        <v>1493</v>
      </c>
      <c r="Q22" s="23">
        <v>1203</v>
      </c>
      <c r="R22" s="23">
        <v>1511</v>
      </c>
      <c r="S22" s="23">
        <v>1285</v>
      </c>
      <c r="T22" s="23">
        <v>1244</v>
      </c>
      <c r="U22" s="23">
        <v>1613</v>
      </c>
      <c r="V22" s="23">
        <v>1446</v>
      </c>
      <c r="W22" s="23">
        <v>1806</v>
      </c>
      <c r="X22" s="23">
        <v>1846</v>
      </c>
      <c r="Y22" s="23">
        <v>1371</v>
      </c>
      <c r="Z22" s="23">
        <v>1051</v>
      </c>
      <c r="AA22" s="23">
        <v>1284</v>
      </c>
      <c r="AB22" s="23">
        <v>2437</v>
      </c>
      <c r="AC22" s="75">
        <v>2456</v>
      </c>
      <c r="AD22" s="75">
        <v>1950</v>
      </c>
      <c r="AE22" s="168">
        <f>IFERROR(SUM(I22:AD22)/SUM(I23:AD23),0)</f>
        <v>1</v>
      </c>
    </row>
    <row r="23" spans="1:43" s="3" customFormat="1" ht="50.1" customHeight="1" thickTop="1" thickBot="1">
      <c r="A23" s="167"/>
      <c r="B23" s="169"/>
      <c r="C23" s="166"/>
      <c r="D23" s="170"/>
      <c r="E23" s="166"/>
      <c r="F23" s="171"/>
      <c r="G23" s="172"/>
      <c r="H23" s="25" t="str">
        <f>'PANEL DE CONTROL DISTRITAL'!H22</f>
        <v>Credenciales totales en SIIRFE disponibles para entrega</v>
      </c>
      <c r="I23" s="43">
        <v>1429</v>
      </c>
      <c r="J23" s="43">
        <v>1529</v>
      </c>
      <c r="K23" s="43">
        <v>1367</v>
      </c>
      <c r="L23" s="43">
        <v>1186</v>
      </c>
      <c r="M23" s="43">
        <v>1215</v>
      </c>
      <c r="N23" s="43">
        <v>1029</v>
      </c>
      <c r="O23" s="43">
        <v>1198</v>
      </c>
      <c r="P23" s="43">
        <v>1493</v>
      </c>
      <c r="Q23" s="43">
        <v>1203</v>
      </c>
      <c r="R23" s="43">
        <v>1511</v>
      </c>
      <c r="S23" s="43">
        <v>1285</v>
      </c>
      <c r="T23" s="43">
        <v>1244</v>
      </c>
      <c r="U23" s="43">
        <v>1613</v>
      </c>
      <c r="V23" s="43">
        <v>1446</v>
      </c>
      <c r="W23" s="43">
        <v>1806</v>
      </c>
      <c r="X23" s="43">
        <v>1846</v>
      </c>
      <c r="Y23" s="43">
        <v>1371</v>
      </c>
      <c r="Z23" s="43">
        <v>1051</v>
      </c>
      <c r="AA23" s="43">
        <v>1284</v>
      </c>
      <c r="AB23" s="43">
        <v>2437</v>
      </c>
      <c r="AC23" s="98">
        <v>2456</v>
      </c>
      <c r="AD23" s="98">
        <v>1950</v>
      </c>
      <c r="AE23" s="168"/>
    </row>
    <row r="24" spans="1:43" s="4" customFormat="1" ht="7.5" customHeight="1" thickTop="1" thickBot="1">
      <c r="A24" s="167"/>
      <c r="B24" s="167"/>
      <c r="C24" s="167"/>
      <c r="D24" s="167"/>
      <c r="E24" s="167"/>
      <c r="F24" s="167"/>
      <c r="G24" s="167"/>
      <c r="H24" s="167"/>
      <c r="I24" s="167"/>
      <c r="J24" s="167"/>
      <c r="K24" s="167"/>
      <c r="L24" s="167"/>
      <c r="M24" s="167"/>
      <c r="N24" s="167"/>
      <c r="O24" s="167"/>
      <c r="P24" s="167"/>
      <c r="Q24" s="167"/>
      <c r="R24" s="167"/>
      <c r="S24" s="167"/>
      <c r="T24" s="167"/>
      <c r="U24" s="167"/>
      <c r="V24" s="167"/>
      <c r="W24" s="167"/>
      <c r="X24" s="167"/>
      <c r="Y24" s="167"/>
      <c r="Z24" s="167"/>
      <c r="AA24" s="167"/>
      <c r="AB24" s="167"/>
      <c r="AC24" s="167"/>
      <c r="AD24" s="167"/>
      <c r="AE24" s="167"/>
    </row>
    <row r="25" spans="1:43" ht="50.1" customHeight="1" thickTop="1" thickBot="1">
      <c r="A25" s="167">
        <f>'PANEL DE CONTROL DISTRITAL'!A24</f>
        <v>6</v>
      </c>
      <c r="B25" s="169" t="str">
        <f>'PANEL DE CONTROL DISTRITAL'!B24</f>
        <v>ENTREGA</v>
      </c>
      <c r="C25" s="166" t="str">
        <f>'PANEL DE CONTROL DISTRITAL'!C24</f>
        <v>Operador de Equipo Tecnológico</v>
      </c>
      <c r="D25" s="170" t="str">
        <f>'PANEL DE CONTROL DISTRITAL'!D24</f>
        <v xml:space="preserve">Efectividad de entrega de CPV en MAC = </v>
      </c>
      <c r="E25" s="166" t="str">
        <f>'PANEL DE CONTROL DISTRITAL'!E24</f>
        <v>(Total de credenciales entregadas / Total de credenciales solicitadas) x 100</v>
      </c>
      <c r="F25" s="171" t="str">
        <f>'PANEL DE CONTROL DISTRITAL'!F24</f>
        <v>Semanal (remesa)</v>
      </c>
      <c r="G25" s="172">
        <f>'PANEL DE CONTROL DISTRITAL'!G24</f>
        <v>0.9</v>
      </c>
      <c r="H25" s="25" t="str">
        <f>'PANEL DE CONTROL DISTRITAL'!H24</f>
        <v xml:space="preserve">Total de credenciales entregadas </v>
      </c>
      <c r="I25" s="23">
        <v>330</v>
      </c>
      <c r="J25" s="23">
        <v>1083</v>
      </c>
      <c r="K25" s="23">
        <v>979</v>
      </c>
      <c r="L25" s="23">
        <v>1148</v>
      </c>
      <c r="M25" s="23">
        <v>1043</v>
      </c>
      <c r="N25" s="23">
        <v>1047</v>
      </c>
      <c r="O25" s="23">
        <v>944</v>
      </c>
      <c r="P25" s="23">
        <v>1060</v>
      </c>
      <c r="Q25" s="23">
        <v>1262</v>
      </c>
      <c r="R25" s="23">
        <v>741</v>
      </c>
      <c r="S25" s="23">
        <v>1270</v>
      </c>
      <c r="T25" s="23">
        <v>1341</v>
      </c>
      <c r="U25" s="23">
        <v>1111</v>
      </c>
      <c r="V25" s="23">
        <v>1295</v>
      </c>
      <c r="W25" s="23">
        <v>1688</v>
      </c>
      <c r="X25" s="23">
        <v>1449</v>
      </c>
      <c r="Y25" s="23">
        <v>1476</v>
      </c>
      <c r="Z25" s="23">
        <v>1028</v>
      </c>
      <c r="AA25" s="23">
        <v>981</v>
      </c>
      <c r="AB25" s="23">
        <v>1793</v>
      </c>
      <c r="AC25" s="75">
        <v>2325</v>
      </c>
      <c r="AD25" s="64">
        <v>506</v>
      </c>
      <c r="AE25" s="168">
        <f>IFERROR(SUM(I25:AD25)/SUM(I26:AD26),0)</f>
        <v>1</v>
      </c>
    </row>
    <row r="26" spans="1:43" ht="50.1" customHeight="1" thickTop="1" thickBot="1">
      <c r="A26" s="167"/>
      <c r="B26" s="169"/>
      <c r="C26" s="166"/>
      <c r="D26" s="170"/>
      <c r="E26" s="166"/>
      <c r="F26" s="171"/>
      <c r="G26" s="172"/>
      <c r="H26" s="25" t="str">
        <f>'PANEL DE CONTROL DISTRITAL'!H25</f>
        <v xml:space="preserve"> Total de credenciales solicitadas</v>
      </c>
      <c r="I26" s="43">
        <v>330</v>
      </c>
      <c r="J26" s="43">
        <v>1083</v>
      </c>
      <c r="K26" s="43">
        <v>979</v>
      </c>
      <c r="L26" s="43">
        <v>1148</v>
      </c>
      <c r="M26" s="43">
        <v>1043</v>
      </c>
      <c r="N26" s="43">
        <v>1047</v>
      </c>
      <c r="O26" s="43">
        <v>944</v>
      </c>
      <c r="P26" s="43">
        <v>1060</v>
      </c>
      <c r="Q26" s="43">
        <v>1262</v>
      </c>
      <c r="R26" s="43">
        <v>741</v>
      </c>
      <c r="S26" s="43">
        <v>1270</v>
      </c>
      <c r="T26" s="43">
        <v>1341</v>
      </c>
      <c r="U26" s="43">
        <v>1111</v>
      </c>
      <c r="V26" s="43">
        <v>1295</v>
      </c>
      <c r="W26" s="43">
        <v>1688</v>
      </c>
      <c r="X26" s="43">
        <v>1449</v>
      </c>
      <c r="Y26" s="43">
        <v>1476</v>
      </c>
      <c r="Z26" s="43">
        <v>1028</v>
      </c>
      <c r="AA26" s="43">
        <v>981</v>
      </c>
      <c r="AB26" s="43">
        <v>1793</v>
      </c>
      <c r="AC26" s="98">
        <v>2325</v>
      </c>
      <c r="AD26" s="68">
        <v>506</v>
      </c>
      <c r="AE26" s="168"/>
    </row>
    <row r="27" spans="1:43" ht="15.75" customHeight="1" thickTop="1">
      <c r="B27" s="1" t="s">
        <v>116</v>
      </c>
      <c r="H27" s="55"/>
      <c r="I27" s="56"/>
      <c r="J27" s="56"/>
      <c r="K27" s="56"/>
      <c r="L27" s="56"/>
      <c r="M27" s="56"/>
      <c r="N27" s="56"/>
      <c r="O27" s="56"/>
      <c r="P27" s="56"/>
      <c r="Q27" s="56"/>
      <c r="R27" s="56"/>
      <c r="S27" s="56"/>
      <c r="T27" s="56"/>
      <c r="U27" s="56"/>
      <c r="V27" s="56"/>
      <c r="W27" s="56"/>
      <c r="X27" s="56"/>
      <c r="Y27" s="56"/>
      <c r="Z27" s="56"/>
      <c r="AA27" s="56"/>
      <c r="AB27" s="56"/>
      <c r="AC27" s="56"/>
      <c r="AD27" s="56"/>
      <c r="AE27" s="12"/>
    </row>
    <row r="28" spans="1:43" ht="15.75" customHeight="1">
      <c r="H28" s="57"/>
    </row>
    <row r="29" spans="1:43" ht="15.75" customHeight="1">
      <c r="H29" s="57"/>
      <c r="I29" s="179" t="s">
        <v>117</v>
      </c>
      <c r="J29" s="179"/>
      <c r="K29" s="179"/>
      <c r="L29" s="179"/>
    </row>
    <row r="30" spans="1:43" ht="15.75" customHeight="1">
      <c r="H30" s="57"/>
      <c r="I30" s="26"/>
      <c r="J30" s="27" t="s">
        <v>118</v>
      </c>
      <c r="K30" s="27"/>
      <c r="L30" s="27"/>
    </row>
    <row r="31" spans="1:43" ht="39" customHeight="1">
      <c r="H31" s="57"/>
      <c r="I31" s="28"/>
      <c r="J31" s="27" t="s">
        <v>119</v>
      </c>
      <c r="K31" s="27"/>
      <c r="L31" s="27"/>
    </row>
    <row r="32" spans="1:43" ht="30" customHeight="1">
      <c r="H32" s="57"/>
      <c r="I32" s="29"/>
      <c r="J32" s="27" t="s">
        <v>120</v>
      </c>
      <c r="K32" s="27"/>
      <c r="L32" s="27"/>
    </row>
    <row r="33" spans="2:13" ht="30" customHeight="1">
      <c r="H33" s="57"/>
      <c r="I33" s="27"/>
      <c r="J33" s="27"/>
      <c r="K33" s="27"/>
      <c r="L33" s="27"/>
    </row>
    <row r="34" spans="2:13" ht="30" customHeight="1">
      <c r="B34" s="180" t="s">
        <v>121</v>
      </c>
      <c r="C34" s="180"/>
      <c r="D34" s="180"/>
      <c r="E34" s="180"/>
      <c r="F34" s="180"/>
      <c r="G34" s="180"/>
      <c r="H34" s="180"/>
      <c r="I34" s="180"/>
      <c r="J34" s="180"/>
      <c r="K34" s="180"/>
      <c r="L34" s="180"/>
      <c r="M34" s="181"/>
    </row>
    <row r="35" spans="2:13" ht="30" customHeight="1">
      <c r="B35" s="182" t="s">
        <v>122</v>
      </c>
      <c r="C35" s="182"/>
      <c r="D35" s="182"/>
      <c r="E35" s="182"/>
      <c r="F35" s="182"/>
      <c r="G35" s="183"/>
      <c r="H35" s="184" t="s">
        <v>123</v>
      </c>
      <c r="I35" s="182"/>
      <c r="J35" s="182"/>
      <c r="K35" s="182"/>
      <c r="L35" s="182"/>
      <c r="M35" s="183"/>
    </row>
    <row r="36" spans="2:13" ht="30" customHeight="1">
      <c r="B36" s="173"/>
      <c r="C36" s="174"/>
      <c r="D36" s="174"/>
      <c r="E36" s="174"/>
      <c r="F36" s="174"/>
      <c r="G36" s="175"/>
      <c r="H36" s="173"/>
      <c r="I36" s="174"/>
      <c r="J36" s="174"/>
      <c r="K36" s="174"/>
      <c r="L36" s="174"/>
      <c r="M36" s="175"/>
    </row>
    <row r="37" spans="2:13" ht="30" customHeight="1">
      <c r="B37" s="176"/>
      <c r="C37" s="177"/>
      <c r="D37" s="177"/>
      <c r="E37" s="177"/>
      <c r="F37" s="177"/>
      <c r="G37" s="178"/>
      <c r="H37" s="176"/>
      <c r="I37" s="177"/>
      <c r="J37" s="177"/>
      <c r="K37" s="177"/>
      <c r="L37" s="177"/>
      <c r="M37" s="178"/>
    </row>
    <row r="38" spans="2:13" ht="35.1" customHeight="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1">
    <mergeCell ref="AE25:AE26"/>
    <mergeCell ref="I29:L29"/>
    <mergeCell ref="B34:M34"/>
    <mergeCell ref="B35:G35"/>
    <mergeCell ref="H35:M35"/>
    <mergeCell ref="B36:G37"/>
    <mergeCell ref="H36:M37"/>
    <mergeCell ref="G22:G23"/>
    <mergeCell ref="AE22:AE23"/>
    <mergeCell ref="A24:AE24"/>
    <mergeCell ref="A25:A26"/>
    <mergeCell ref="B25:B26"/>
    <mergeCell ref="C25:C26"/>
    <mergeCell ref="D25:D26"/>
    <mergeCell ref="E25:E26"/>
    <mergeCell ref="F25:F26"/>
    <mergeCell ref="G25:G26"/>
    <mergeCell ref="A22:A23"/>
    <mergeCell ref="B22:B23"/>
    <mergeCell ref="C22:C23"/>
    <mergeCell ref="D22:D23"/>
    <mergeCell ref="E22:E23"/>
    <mergeCell ref="F22:F23"/>
    <mergeCell ref="A18:AE18"/>
    <mergeCell ref="A19:A20"/>
    <mergeCell ref="B19:B20"/>
    <mergeCell ref="C19:C20"/>
    <mergeCell ref="D19:D20"/>
    <mergeCell ref="E19:E20"/>
    <mergeCell ref="F19:F20"/>
    <mergeCell ref="G19:G20"/>
    <mergeCell ref="AE19:AE20"/>
    <mergeCell ref="A15:AE15"/>
    <mergeCell ref="A16:A17"/>
    <mergeCell ref="B16:B17"/>
    <mergeCell ref="C16:C17"/>
    <mergeCell ref="D16:D17"/>
    <mergeCell ref="E16:E17"/>
    <mergeCell ref="F16:F17"/>
    <mergeCell ref="G16:G17"/>
    <mergeCell ref="AE16:AE17"/>
    <mergeCell ref="A10:A11"/>
    <mergeCell ref="B10:B11"/>
    <mergeCell ref="C10:C11"/>
    <mergeCell ref="D10:D11"/>
    <mergeCell ref="E10:E11"/>
    <mergeCell ref="A12:AE12"/>
    <mergeCell ref="A13:A14"/>
    <mergeCell ref="B13:B14"/>
    <mergeCell ref="C13:C14"/>
    <mergeCell ref="D13:D14"/>
    <mergeCell ref="E13:E14"/>
    <mergeCell ref="F13:F14"/>
    <mergeCell ref="G13:G14"/>
    <mergeCell ref="AE13:AE14"/>
    <mergeCell ref="AE10:AE11"/>
    <mergeCell ref="F10:F11"/>
    <mergeCell ref="AE6:AE9"/>
    <mergeCell ref="B7:D7"/>
    <mergeCell ref="A1:AE1"/>
    <mergeCell ref="F2:G2"/>
    <mergeCell ref="A4:AE4"/>
    <mergeCell ref="A5:AE5"/>
    <mergeCell ref="E7:H7"/>
    <mergeCell ref="I7:X7"/>
    <mergeCell ref="B8:X8"/>
    <mergeCell ref="A6:A9"/>
    <mergeCell ref="B6:H6"/>
    <mergeCell ref="I6:X6"/>
    <mergeCell ref="X2:AE2"/>
    <mergeCell ref="G10:G11"/>
  </mergeCells>
  <conditionalFormatting sqref="I21:AD21">
    <cfRule type="colorScale" priority="693">
      <colorScale>
        <cfvo type="min"/>
        <cfvo type="percentile" val="50"/>
        <cfvo type="max"/>
        <color rgb="FFE98BD7"/>
        <color rgb="FFD5007F"/>
        <color rgb="FF950054"/>
      </colorScale>
    </cfRule>
  </conditionalFormatting>
  <conditionalFormatting sqref="AE10">
    <cfRule type="cellIs" dxfId="305" priority="15" operator="greaterThan">
      <formula>95%</formula>
    </cfRule>
    <cfRule type="cellIs" dxfId="304" priority="16" operator="greaterThanOrEqual">
      <formula>90%</formula>
    </cfRule>
    <cfRule type="cellIs" dxfId="303" priority="17" operator="lessThan">
      <formula>89.99%</formula>
    </cfRule>
  </conditionalFormatting>
  <conditionalFormatting sqref="AE13">
    <cfRule type="cellIs" dxfId="302" priority="12" operator="greaterThan">
      <formula>95%</formula>
    </cfRule>
    <cfRule type="cellIs" dxfId="301" priority="13" operator="greaterThanOrEqual">
      <formula>90%</formula>
    </cfRule>
    <cfRule type="cellIs" dxfId="300" priority="14" operator="lessThan">
      <formula>89.99%</formula>
    </cfRule>
  </conditionalFormatting>
  <conditionalFormatting sqref="AE16">
    <cfRule type="cellIs" dxfId="299" priority="9" operator="greaterThan">
      <formula>95%</formula>
    </cfRule>
    <cfRule type="cellIs" dxfId="298" priority="10" operator="greaterThanOrEqual">
      <formula>90%</formula>
    </cfRule>
    <cfRule type="cellIs" dxfId="297" priority="11" operator="lessThan">
      <formula>89.99%</formula>
    </cfRule>
  </conditionalFormatting>
  <conditionalFormatting sqref="AE19">
    <cfRule type="cellIs" dxfId="296" priority="6" operator="greaterThan">
      <formula>95%</formula>
    </cfRule>
    <cfRule type="cellIs" dxfId="295" priority="7" operator="greaterThanOrEqual">
      <formula>90%</formula>
    </cfRule>
    <cfRule type="cellIs" dxfId="294" priority="8" operator="lessThan">
      <formula>89.99%</formula>
    </cfRule>
  </conditionalFormatting>
  <conditionalFormatting sqref="AE22">
    <cfRule type="cellIs" dxfId="293" priority="1" operator="greaterThanOrEqual">
      <formula>100%</formula>
    </cfRule>
    <cfRule type="cellIs" dxfId="292" priority="2" operator="lessThan">
      <formula>99.99%</formula>
    </cfRule>
  </conditionalFormatting>
  <conditionalFormatting sqref="AE25">
    <cfRule type="cellIs" dxfId="291" priority="3" operator="greaterThan">
      <formula>95%</formula>
    </cfRule>
    <cfRule type="cellIs" dxfId="290" priority="4" operator="greaterThanOrEqual">
      <formula>90%</formula>
    </cfRule>
    <cfRule type="cellIs" dxfId="289" priority="5" operator="lessThan">
      <formula>89.99%</formula>
    </cfRule>
  </conditionalFormatting>
  <dataValidations disablePrompts="1" count="1">
    <dataValidation showDropDown="1" showInputMessage="1" showErrorMessage="1" sqref="C21 G19:G23 G10:G11 G16:G17 G13:G14 G25:G26" xr:uid="{A1237B58-AEA8-4A55-B4D0-162E0A031DAE}"/>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314320-F976-45F0-999E-F895139E801E}">
  <sheetPr>
    <tabColor rgb="FFC00000"/>
  </sheetPr>
  <dimension ref="A1:AQ48"/>
  <sheetViews>
    <sheetView showGridLines="0" topLeftCell="S25" zoomScale="85" zoomScaleNormal="85" workbookViewId="0">
      <selection activeCell="AE25" sqref="AE25:AE26"/>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0" width="10.7109375" style="1" customWidth="1"/>
    <col min="31" max="31" width="22.7109375" style="1" customWidth="1"/>
    <col min="32" max="16384" width="11.42578125" style="1"/>
  </cols>
  <sheetData>
    <row r="1" spans="1:43" ht="40.5" customHeight="1">
      <c r="A1" s="148" t="str">
        <f>'PANEL DE CONTROL DISTRITAL'!A1:Q1</f>
        <v>INSTITUTO NACIONAL ELECTORAL
SISTEMA DE GESTIÓN DE LA CALIDAD
ESTADO DE MÉXICO</v>
      </c>
      <c r="B1" s="148"/>
      <c r="C1" s="148"/>
      <c r="D1" s="148"/>
      <c r="E1" s="148"/>
      <c r="F1" s="148"/>
      <c r="G1" s="148"/>
      <c r="H1" s="148"/>
      <c r="I1" s="148"/>
      <c r="J1" s="148"/>
      <c r="K1" s="148"/>
      <c r="L1" s="148"/>
      <c r="M1" s="148"/>
      <c r="N1" s="148"/>
      <c r="O1" s="148"/>
      <c r="P1" s="148"/>
      <c r="Q1" s="148"/>
      <c r="R1" s="148"/>
      <c r="S1" s="148"/>
      <c r="T1" s="148"/>
      <c r="U1" s="148"/>
      <c r="V1" s="148"/>
      <c r="W1" s="148"/>
      <c r="X1" s="148"/>
      <c r="Y1" s="148"/>
      <c r="Z1" s="148"/>
      <c r="AA1" s="148"/>
      <c r="AB1" s="148"/>
      <c r="AC1" s="148"/>
      <c r="AD1" s="148"/>
      <c r="AE1" s="148"/>
    </row>
    <row r="2" spans="1:43" ht="33.75" customHeight="1">
      <c r="A2" s="11"/>
      <c r="B2" s="11"/>
      <c r="C2" s="11"/>
      <c r="D2" s="9" t="s">
        <v>89</v>
      </c>
      <c r="E2" s="9">
        <v>33</v>
      </c>
      <c r="F2" s="149" t="s">
        <v>90</v>
      </c>
      <c r="G2" s="149"/>
      <c r="H2" s="20">
        <v>153351</v>
      </c>
      <c r="I2" s="19"/>
      <c r="J2" s="19"/>
      <c r="K2" s="19"/>
      <c r="L2" s="19"/>
      <c r="M2" s="19"/>
      <c r="N2" s="19"/>
      <c r="O2" s="19"/>
      <c r="P2" s="19"/>
      <c r="Q2" s="19"/>
      <c r="R2" s="19"/>
      <c r="S2" s="19"/>
      <c r="T2" s="19"/>
      <c r="U2" s="19"/>
      <c r="V2" s="19"/>
      <c r="W2" s="58"/>
      <c r="X2" s="150" t="str">
        <f>'PANEL DE CONTROL DISTRITAL'!M2</f>
        <v>Fecha de corte: 22/01/2024</v>
      </c>
      <c r="Y2" s="150"/>
      <c r="Z2" s="150"/>
      <c r="AA2" s="150"/>
      <c r="AB2" s="150"/>
      <c r="AC2" s="150"/>
      <c r="AD2" s="150"/>
      <c r="AE2" s="150"/>
      <c r="AF2" s="15"/>
    </row>
    <row r="3" spans="1:43" ht="11.25" customHeight="1">
      <c r="A3" s="11"/>
      <c r="B3" s="6"/>
      <c r="C3" s="6"/>
      <c r="D3" s="6"/>
      <c r="E3" s="6"/>
      <c r="F3" s="6"/>
      <c r="G3" s="6"/>
      <c r="H3" s="6"/>
      <c r="I3" s="6"/>
      <c r="J3" s="6"/>
      <c r="K3" s="6"/>
      <c r="L3" s="6"/>
      <c r="M3" s="6"/>
      <c r="N3" s="6"/>
      <c r="O3" s="6"/>
      <c r="P3" s="6"/>
      <c r="Q3" s="6"/>
      <c r="R3" s="6"/>
      <c r="S3" s="6"/>
      <c r="T3" s="6"/>
      <c r="U3" s="6"/>
      <c r="V3" s="6"/>
      <c r="W3" s="6"/>
      <c r="X3" s="6"/>
      <c r="Y3" s="6"/>
      <c r="Z3" s="6"/>
      <c r="AA3" s="6"/>
      <c r="AB3" s="6"/>
      <c r="AC3" s="6"/>
      <c r="AD3" s="6"/>
    </row>
    <row r="4" spans="1:43" ht="30" customHeight="1">
      <c r="A4" s="154" t="s">
        <v>91</v>
      </c>
      <c r="B4" s="155"/>
      <c r="C4" s="155"/>
      <c r="D4" s="155"/>
      <c r="E4" s="155"/>
      <c r="F4" s="155"/>
      <c r="G4" s="155"/>
      <c r="H4" s="155"/>
      <c r="I4" s="155"/>
      <c r="J4" s="155"/>
      <c r="K4" s="155"/>
      <c r="L4" s="155"/>
      <c r="M4" s="155"/>
      <c r="N4" s="155"/>
      <c r="O4" s="155"/>
      <c r="P4" s="155"/>
      <c r="Q4" s="155"/>
      <c r="R4" s="155"/>
      <c r="S4" s="155"/>
      <c r="T4" s="155"/>
      <c r="U4" s="155"/>
      <c r="V4" s="155"/>
      <c r="W4" s="155"/>
      <c r="X4" s="155"/>
      <c r="Y4" s="155"/>
      <c r="Z4" s="155"/>
      <c r="AA4" s="155"/>
      <c r="AB4" s="155"/>
      <c r="AC4" s="155"/>
      <c r="AD4" s="155"/>
      <c r="AE4" s="156"/>
      <c r="AG4" s="18"/>
    </row>
    <row r="5" spans="1:43" ht="5.25" customHeight="1">
      <c r="A5" s="157"/>
      <c r="B5" s="158"/>
      <c r="C5" s="158"/>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9"/>
    </row>
    <row r="6" spans="1:43" ht="18" customHeight="1">
      <c r="A6" s="151" t="str">
        <f>'PANEL DE CONTROL DISTRITAL'!A6</f>
        <v>Número</v>
      </c>
      <c r="B6" s="152" t="str">
        <f>'PANEL DE CONTROL DISTRITAL'!B6</f>
        <v xml:space="preserve">PROCESOS SUSTANTIVOS E INDICADORES </v>
      </c>
      <c r="C6" s="152"/>
      <c r="D6" s="152"/>
      <c r="E6" s="152"/>
      <c r="F6" s="152"/>
      <c r="G6" s="152"/>
      <c r="H6" s="152"/>
      <c r="I6" s="160" t="s">
        <v>92</v>
      </c>
      <c r="J6" s="161"/>
      <c r="K6" s="161"/>
      <c r="L6" s="161"/>
      <c r="M6" s="161"/>
      <c r="N6" s="161"/>
      <c r="O6" s="161"/>
      <c r="P6" s="161"/>
      <c r="Q6" s="161"/>
      <c r="R6" s="161"/>
      <c r="S6" s="161"/>
      <c r="T6" s="161"/>
      <c r="U6" s="161"/>
      <c r="V6" s="161"/>
      <c r="W6" s="161"/>
      <c r="X6" s="161"/>
      <c r="Y6" s="85"/>
      <c r="Z6" s="85"/>
      <c r="AA6" s="85"/>
      <c r="AB6" s="85"/>
      <c r="AC6" s="85"/>
      <c r="AD6" s="85"/>
      <c r="AE6" s="153" t="s">
        <v>93</v>
      </c>
    </row>
    <row r="7" spans="1:43" ht="17.25" customHeight="1">
      <c r="A7" s="151"/>
      <c r="B7" s="152" t="str">
        <f>'PANEL DE CONTROL DISTRITAL'!B7</f>
        <v>DESCRIPCIÓN</v>
      </c>
      <c r="C7" s="152"/>
      <c r="D7" s="152"/>
      <c r="E7" s="152" t="str">
        <f>'PANEL DE CONTROL DISTRITAL'!E7</f>
        <v>MEDICIÓN</v>
      </c>
      <c r="F7" s="152"/>
      <c r="G7" s="152"/>
      <c r="H7" s="152"/>
      <c r="I7" s="162" t="str">
        <f>'PANEL DE CONTROL DISTRITAL'!A5</f>
        <v>CAMPAÑA ANUAL INTENSA 2023</v>
      </c>
      <c r="J7" s="163"/>
      <c r="K7" s="163"/>
      <c r="L7" s="163"/>
      <c r="M7" s="163"/>
      <c r="N7" s="163"/>
      <c r="O7" s="163"/>
      <c r="P7" s="163"/>
      <c r="Q7" s="163"/>
      <c r="R7" s="163"/>
      <c r="S7" s="163"/>
      <c r="T7" s="163"/>
      <c r="U7" s="163"/>
      <c r="V7" s="163"/>
      <c r="W7" s="163"/>
      <c r="X7" s="163"/>
      <c r="Y7" s="86"/>
      <c r="Z7" s="86"/>
      <c r="AA7" s="86"/>
      <c r="AB7" s="86"/>
      <c r="AC7" s="86"/>
      <c r="AD7" s="86"/>
      <c r="AE7" s="153"/>
    </row>
    <row r="8" spans="1:43" ht="5.25" customHeight="1">
      <c r="A8" s="151"/>
      <c r="B8" s="164"/>
      <c r="C8" s="165"/>
      <c r="D8" s="165"/>
      <c r="E8" s="165"/>
      <c r="F8" s="165"/>
      <c r="G8" s="165"/>
      <c r="H8" s="165"/>
      <c r="I8" s="165"/>
      <c r="J8" s="165"/>
      <c r="K8" s="165"/>
      <c r="L8" s="165"/>
      <c r="M8" s="165"/>
      <c r="N8" s="165"/>
      <c r="O8" s="165"/>
      <c r="P8" s="165"/>
      <c r="Q8" s="165"/>
      <c r="R8" s="165"/>
      <c r="S8" s="165"/>
      <c r="T8" s="165"/>
      <c r="U8" s="165"/>
      <c r="V8" s="165"/>
      <c r="W8" s="165"/>
      <c r="X8" s="165"/>
      <c r="Y8" s="87"/>
      <c r="Z8" s="87"/>
      <c r="AA8" s="87"/>
      <c r="AB8" s="87"/>
      <c r="AC8" s="87"/>
      <c r="AD8" s="87"/>
      <c r="AE8" s="153"/>
    </row>
    <row r="9" spans="1:43" s="2" customFormat="1" ht="29.25" customHeight="1" thickTop="1" thickBot="1">
      <c r="A9" s="151"/>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42" t="str">
        <f>'PANEL DE CONTROL DISTRITAL'!H8</f>
        <v>Nominativo</v>
      </c>
      <c r="I9" s="31" t="str">
        <f>'152551'!I9</f>
        <v>2023-37</v>
      </c>
      <c r="J9" s="31" t="str">
        <f>'152551'!J9</f>
        <v>2023-38</v>
      </c>
      <c r="K9" s="31" t="str">
        <f>'152551'!K9</f>
        <v>2023-39</v>
      </c>
      <c r="L9" s="31" t="str">
        <f>'152551'!L9</f>
        <v>2023-40</v>
      </c>
      <c r="M9" s="31" t="str">
        <f>'152551'!M9</f>
        <v>2023-41</v>
      </c>
      <c r="N9" s="31" t="str">
        <f>'152551'!N9</f>
        <v>2023-42</v>
      </c>
      <c r="O9" s="31" t="str">
        <f>'152551'!O9</f>
        <v>2023-43</v>
      </c>
      <c r="P9" s="31" t="str">
        <f>'152551'!P9</f>
        <v>2023-44</v>
      </c>
      <c r="Q9" s="31" t="str">
        <f>'152551'!Q9</f>
        <v>2023-45</v>
      </c>
      <c r="R9" s="31" t="str">
        <f>'152551'!R9</f>
        <v>2023-46</v>
      </c>
      <c r="S9" s="31" t="str">
        <f>'152551'!S9</f>
        <v>2023-47</v>
      </c>
      <c r="T9" s="31" t="str">
        <f>'152551'!T9</f>
        <v>2023-48</v>
      </c>
      <c r="U9" s="31" t="str">
        <f>'152551'!U9</f>
        <v>2023-49</v>
      </c>
      <c r="V9" s="31" t="str">
        <f>'152551'!V9</f>
        <v>2023-50</v>
      </c>
      <c r="W9" s="31" t="str">
        <f>'152551'!W9</f>
        <v>2023-51</v>
      </c>
      <c r="X9" s="31" t="str">
        <f>'152551'!X9</f>
        <v>2023-52</v>
      </c>
      <c r="Y9" s="31" t="s">
        <v>110</v>
      </c>
      <c r="Z9" s="31" t="s">
        <v>111</v>
      </c>
      <c r="AA9" s="31" t="s">
        <v>112</v>
      </c>
      <c r="AB9" s="31" t="s">
        <v>113</v>
      </c>
      <c r="AC9" s="31" t="s">
        <v>114</v>
      </c>
      <c r="AD9" s="31" t="s">
        <v>115</v>
      </c>
      <c r="AE9" s="153"/>
    </row>
    <row r="10" spans="1:43" s="2" customFormat="1" ht="50.1" customHeight="1" thickTop="1" thickBot="1">
      <c r="A10" s="198">
        <f>'PANEL DE CONTROL DISTRITAL'!A9</f>
        <v>1</v>
      </c>
      <c r="B10" s="200" t="str">
        <f>'PANEL DE CONTROL DISTRITAL'!B9</f>
        <v>ENTREVISTA</v>
      </c>
      <c r="C10" s="202" t="str">
        <f>'PANEL DE CONTROL DISTRITAL'!C9</f>
        <v xml:space="preserve"> Auxiliar de Atención Ciudadana</v>
      </c>
      <c r="D10" s="204" t="str">
        <f>'PANEL DE CONTROL DISTRITAL'!D9</f>
        <v>Efectividad de la entrevista =</v>
      </c>
      <c r="E10" s="202" t="str">
        <f>'PANEL DE CONTROL DISTRITAL'!E9</f>
        <v>(Número de trámites aplicados / (Número de fichas requisitadas - Notificaciones de improcedencia de trámite)) x 100</v>
      </c>
      <c r="F10" s="206" t="str">
        <f>'PANEL DE CONTROL DISTRITAL'!F9</f>
        <v>Semanal (remesa)</v>
      </c>
      <c r="G10" s="208">
        <f>'PANEL DE CONTROL DISTRITAL'!G9</f>
        <v>0.9</v>
      </c>
      <c r="H10" s="25" t="str">
        <f>'PANEL DE CONTROL DISTRITAL'!H9</f>
        <v>Número de trámites aplicados</v>
      </c>
      <c r="I10" s="23">
        <v>196</v>
      </c>
      <c r="J10" s="23">
        <v>1035</v>
      </c>
      <c r="K10" s="23">
        <v>893</v>
      </c>
      <c r="L10" s="23">
        <v>1014</v>
      </c>
      <c r="M10" s="23">
        <v>1064</v>
      </c>
      <c r="N10" s="23">
        <v>1058</v>
      </c>
      <c r="O10" s="23">
        <v>1083</v>
      </c>
      <c r="P10" s="23">
        <v>1166</v>
      </c>
      <c r="Q10" s="23">
        <v>1139</v>
      </c>
      <c r="R10" s="23">
        <v>723</v>
      </c>
      <c r="S10" s="23">
        <v>1390</v>
      </c>
      <c r="T10" s="23">
        <v>1299</v>
      </c>
      <c r="U10" s="23">
        <v>1274</v>
      </c>
      <c r="V10" s="23">
        <v>1691</v>
      </c>
      <c r="W10" s="23">
        <v>1579</v>
      </c>
      <c r="X10" s="23">
        <v>1291</v>
      </c>
      <c r="Y10" s="23">
        <v>1353</v>
      </c>
      <c r="Z10" s="23">
        <v>1150</v>
      </c>
      <c r="AA10" s="75">
        <v>1718</v>
      </c>
      <c r="AB10" s="75">
        <v>2619</v>
      </c>
      <c r="AC10" s="75">
        <v>3533</v>
      </c>
      <c r="AD10" s="75">
        <v>1421</v>
      </c>
      <c r="AE10" s="185">
        <f>IFERROR(SUM(I10:AD10)/SUM(I11:AD11),0)</f>
        <v>1</v>
      </c>
    </row>
    <row r="11" spans="1:43" s="2" customFormat="1" ht="50.1" customHeight="1" thickTop="1" thickBot="1">
      <c r="A11" s="199"/>
      <c r="B11" s="201"/>
      <c r="C11" s="203"/>
      <c r="D11" s="205"/>
      <c r="E11" s="203"/>
      <c r="F11" s="207"/>
      <c r="G11" s="209"/>
      <c r="H11" s="25" t="str">
        <f>'PANEL DE CONTROL DISTRITAL'!H10</f>
        <v>Número de fichas requisitadas - Notificaciones de improcedencia de trámite</v>
      </c>
      <c r="I11" s="43">
        <v>196</v>
      </c>
      <c r="J11" s="43">
        <v>1035</v>
      </c>
      <c r="K11" s="43">
        <v>893</v>
      </c>
      <c r="L11" s="43">
        <v>1014</v>
      </c>
      <c r="M11" s="43">
        <v>1064</v>
      </c>
      <c r="N11" s="43">
        <v>1058</v>
      </c>
      <c r="O11" s="43">
        <v>1083</v>
      </c>
      <c r="P11" s="43">
        <v>1166</v>
      </c>
      <c r="Q11" s="43">
        <v>1139</v>
      </c>
      <c r="R11" s="43">
        <v>723</v>
      </c>
      <c r="S11" s="43">
        <v>1390</v>
      </c>
      <c r="T11" s="43">
        <v>1299</v>
      </c>
      <c r="U11" s="43">
        <v>1274</v>
      </c>
      <c r="V11" s="43">
        <v>1691</v>
      </c>
      <c r="W11" s="43">
        <v>1579</v>
      </c>
      <c r="X11" s="43">
        <v>1291</v>
      </c>
      <c r="Y11" s="43">
        <v>1353</v>
      </c>
      <c r="Z11" s="43">
        <v>1150</v>
      </c>
      <c r="AA11" s="98">
        <v>1718</v>
      </c>
      <c r="AB11" s="98">
        <v>2619</v>
      </c>
      <c r="AC11" s="98">
        <v>3533</v>
      </c>
      <c r="AD11" s="98">
        <v>1421</v>
      </c>
      <c r="AE11" s="186"/>
    </row>
    <row r="12" spans="1:43" s="45" customFormat="1" ht="8.1" customHeight="1" thickTop="1" thickBot="1">
      <c r="A12" s="195"/>
      <c r="B12" s="196"/>
      <c r="C12" s="196"/>
      <c r="D12" s="196"/>
      <c r="E12" s="196"/>
      <c r="F12" s="196"/>
      <c r="G12" s="196"/>
      <c r="H12" s="196"/>
      <c r="I12" s="196"/>
      <c r="J12" s="196"/>
      <c r="K12" s="196"/>
      <c r="L12" s="196"/>
      <c r="M12" s="196"/>
      <c r="N12" s="196"/>
      <c r="O12" s="196"/>
      <c r="P12" s="196"/>
      <c r="Q12" s="196"/>
      <c r="R12" s="196"/>
      <c r="S12" s="196"/>
      <c r="T12" s="196"/>
      <c r="U12" s="196"/>
      <c r="V12" s="196"/>
      <c r="W12" s="196"/>
      <c r="X12" s="196"/>
      <c r="Y12" s="196"/>
      <c r="Z12" s="196"/>
      <c r="AA12" s="196"/>
      <c r="AB12" s="196"/>
      <c r="AC12" s="196"/>
      <c r="AD12" s="196"/>
      <c r="AE12" s="197"/>
      <c r="AF12" s="44"/>
      <c r="AG12" s="44"/>
      <c r="AH12" s="44"/>
      <c r="AI12" s="44"/>
      <c r="AJ12" s="44"/>
      <c r="AK12" s="44"/>
      <c r="AL12" s="44"/>
      <c r="AM12" s="44"/>
      <c r="AN12" s="44"/>
      <c r="AO12" s="44"/>
      <c r="AP12" s="44"/>
      <c r="AQ12" s="44"/>
    </row>
    <row r="13" spans="1:43" s="3" customFormat="1" ht="50.1" customHeight="1" thickTop="1" thickBot="1">
      <c r="A13" s="167">
        <f>'PANEL DE CONTROL DISTRITAL'!A12</f>
        <v>2</v>
      </c>
      <c r="B13" s="169" t="str">
        <f>'PANEL DE CONTROL DISTRITAL'!B12</f>
        <v>TRÁMITE</v>
      </c>
      <c r="C13" s="166" t="str">
        <f>'PANEL DE CONTROL DISTRITAL'!C12</f>
        <v>Operador de Equipo Tecnológico</v>
      </c>
      <c r="D13" s="170" t="str">
        <f>'PANEL DE CONTROL DISTRITAL'!D12</f>
        <v>Trámites exitosos efectivos=</v>
      </c>
      <c r="E13" s="166" t="str">
        <f>'PANEL DE CONTROL DISTRITAL'!E12</f>
        <v>(Número de trámites exitosos / Número de trámites aplicados) x 100</v>
      </c>
      <c r="F13" s="171" t="str">
        <f>'PANEL DE CONTROL DISTRITAL'!F12</f>
        <v>Semanal (remesa)</v>
      </c>
      <c r="G13" s="172">
        <f>'PANEL DE CONTROL DISTRITAL'!G12</f>
        <v>0.9</v>
      </c>
      <c r="H13" s="25" t="str">
        <f>'PANEL DE CONTROL DISTRITAL'!H12</f>
        <v>Número de trámites exitosos</v>
      </c>
      <c r="I13" s="23">
        <v>194</v>
      </c>
      <c r="J13" s="23">
        <v>1033</v>
      </c>
      <c r="K13" s="23">
        <v>891</v>
      </c>
      <c r="L13" s="23">
        <v>1008</v>
      </c>
      <c r="M13" s="23">
        <v>1058</v>
      </c>
      <c r="N13" s="23">
        <v>1056</v>
      </c>
      <c r="O13" s="23">
        <v>1082</v>
      </c>
      <c r="P13" s="23">
        <v>1160</v>
      </c>
      <c r="Q13" s="23">
        <v>1132</v>
      </c>
      <c r="R13" s="23">
        <v>720</v>
      </c>
      <c r="S13" s="23">
        <v>1384</v>
      </c>
      <c r="T13" s="23">
        <v>1292</v>
      </c>
      <c r="U13" s="23">
        <v>1271</v>
      </c>
      <c r="V13" s="23">
        <v>1686</v>
      </c>
      <c r="W13" s="23">
        <v>1573</v>
      </c>
      <c r="X13" s="23">
        <v>1286</v>
      </c>
      <c r="Y13" s="23">
        <v>1349</v>
      </c>
      <c r="Z13" s="23">
        <v>1145</v>
      </c>
      <c r="AA13" s="75">
        <v>1711</v>
      </c>
      <c r="AB13" s="75">
        <v>2613</v>
      </c>
      <c r="AC13" s="75">
        <v>3521</v>
      </c>
      <c r="AD13" s="75">
        <v>1415</v>
      </c>
      <c r="AE13" s="168">
        <f>IFERROR(SUM(I13:AD13)/SUM(I14:AD14),0)</f>
        <v>0.99632860655461619</v>
      </c>
    </row>
    <row r="14" spans="1:43" s="3" customFormat="1" ht="50.1" customHeight="1" thickTop="1" thickBot="1">
      <c r="A14" s="167"/>
      <c r="B14" s="169"/>
      <c r="C14" s="166"/>
      <c r="D14" s="170"/>
      <c r="E14" s="166"/>
      <c r="F14" s="171"/>
      <c r="G14" s="172"/>
      <c r="H14" s="25" t="str">
        <f>'PANEL DE CONTROL DISTRITAL'!H13</f>
        <v>Número de trámites aplicados</v>
      </c>
      <c r="I14" s="43">
        <v>196</v>
      </c>
      <c r="J14" s="43">
        <v>1035</v>
      </c>
      <c r="K14" s="43">
        <v>893</v>
      </c>
      <c r="L14" s="43">
        <v>1014</v>
      </c>
      <c r="M14" s="43">
        <v>1064</v>
      </c>
      <c r="N14" s="43">
        <v>1058</v>
      </c>
      <c r="O14" s="43">
        <v>1083</v>
      </c>
      <c r="P14" s="43">
        <v>1166</v>
      </c>
      <c r="Q14" s="43">
        <v>1139</v>
      </c>
      <c r="R14" s="43">
        <v>723</v>
      </c>
      <c r="S14" s="43">
        <v>1390</v>
      </c>
      <c r="T14" s="43">
        <v>1299</v>
      </c>
      <c r="U14" s="43">
        <v>1274</v>
      </c>
      <c r="V14" s="43">
        <v>1691</v>
      </c>
      <c r="W14" s="43">
        <v>1579</v>
      </c>
      <c r="X14" s="43">
        <v>1291</v>
      </c>
      <c r="Y14" s="43">
        <v>1353</v>
      </c>
      <c r="Z14" s="43">
        <v>1150</v>
      </c>
      <c r="AA14" s="98">
        <v>1718</v>
      </c>
      <c r="AB14" s="98">
        <v>2619</v>
      </c>
      <c r="AC14" s="98">
        <v>3533</v>
      </c>
      <c r="AD14" s="98">
        <v>1421</v>
      </c>
      <c r="AE14" s="168"/>
    </row>
    <row r="15" spans="1:43" s="45" customFormat="1" ht="8.1" customHeight="1" thickTop="1" thickBot="1">
      <c r="A15" s="167">
        <v>2619</v>
      </c>
      <c r="B15" s="167"/>
      <c r="C15" s="167"/>
      <c r="D15" s="167"/>
      <c r="E15" s="167"/>
      <c r="F15" s="167"/>
      <c r="G15" s="167"/>
      <c r="H15" s="167"/>
      <c r="I15" s="167"/>
      <c r="J15" s="167"/>
      <c r="K15" s="167"/>
      <c r="L15" s="167"/>
      <c r="M15" s="167"/>
      <c r="N15" s="167"/>
      <c r="O15" s="167"/>
      <c r="P15" s="167"/>
      <c r="Q15" s="167"/>
      <c r="R15" s="167"/>
      <c r="S15" s="167"/>
      <c r="T15" s="167"/>
      <c r="U15" s="167"/>
      <c r="V15" s="167"/>
      <c r="W15" s="167"/>
      <c r="X15" s="167"/>
      <c r="Y15" s="167"/>
      <c r="Z15" s="167"/>
      <c r="AA15" s="167"/>
      <c r="AB15" s="167"/>
      <c r="AC15" s="167"/>
      <c r="AD15" s="167"/>
      <c r="AE15" s="167"/>
      <c r="AF15" s="44"/>
      <c r="AG15" s="44"/>
      <c r="AH15" s="44"/>
      <c r="AI15" s="44"/>
      <c r="AJ15" s="44"/>
      <c r="AK15" s="44"/>
      <c r="AL15" s="44"/>
      <c r="AM15" s="44"/>
      <c r="AN15" s="44"/>
      <c r="AO15" s="44"/>
      <c r="AP15" s="44"/>
      <c r="AQ15" s="44"/>
    </row>
    <row r="16" spans="1:43" s="3" customFormat="1" ht="50.1" customHeight="1" thickTop="1" thickBot="1">
      <c r="A16" s="167">
        <f>'PANEL DE CONTROL DISTRITAL'!A15</f>
        <v>3</v>
      </c>
      <c r="B16" s="169" t="str">
        <f>'PANEL DE CONTROL DISTRITAL'!B15</f>
        <v>TRANSFERENCIA</v>
      </c>
      <c r="C16" s="166" t="str">
        <f>'PANEL DE CONTROL DISTRITAL'!C15</f>
        <v>Responsable de Módulo</v>
      </c>
      <c r="D16" s="170" t="str">
        <f>'PANEL DE CONTROL DISTRITAL'!D15</f>
        <v xml:space="preserve">Transacciones exitosas = </v>
      </c>
      <c r="E16" s="166" t="str">
        <f>'PANEL DE CONTROL DISTRITAL'!E15</f>
        <v>(Número de Archivos de Transacción aceptados /Total de Archivos de Transacción procesados) x100</v>
      </c>
      <c r="F16" s="171" t="str">
        <f>'PANEL DE CONTROL DISTRITAL'!F15</f>
        <v>Semanal (remesa)</v>
      </c>
      <c r="G16" s="172">
        <f>'PANEL DE CONTROL DISTRITAL'!G15</f>
        <v>0.9</v>
      </c>
      <c r="H16" s="25" t="str">
        <f>'PANEL DE CONTROL DISTRITAL'!H15</f>
        <v>Número de Archivos de Transacción aceptados</v>
      </c>
      <c r="I16" s="23">
        <v>196</v>
      </c>
      <c r="J16" s="23">
        <v>1035</v>
      </c>
      <c r="K16" s="23">
        <v>893</v>
      </c>
      <c r="L16" s="23">
        <v>1014</v>
      </c>
      <c r="M16" s="23">
        <v>1064</v>
      </c>
      <c r="N16" s="23">
        <v>1058</v>
      </c>
      <c r="O16" s="23">
        <v>1083</v>
      </c>
      <c r="P16" s="23">
        <v>1066</v>
      </c>
      <c r="Q16" s="23">
        <v>1139</v>
      </c>
      <c r="R16" s="23">
        <v>723</v>
      </c>
      <c r="S16" s="23">
        <v>1390</v>
      </c>
      <c r="T16" s="23">
        <v>1299</v>
      </c>
      <c r="U16" s="23">
        <v>1274</v>
      </c>
      <c r="V16" s="23">
        <v>1691</v>
      </c>
      <c r="W16" s="23">
        <v>1579</v>
      </c>
      <c r="X16" s="23">
        <v>1291</v>
      </c>
      <c r="Y16" s="23">
        <v>1353</v>
      </c>
      <c r="Z16" s="23">
        <v>1150</v>
      </c>
      <c r="AA16" s="23">
        <v>1718</v>
      </c>
      <c r="AB16" s="23">
        <v>2619</v>
      </c>
      <c r="AC16" s="75">
        <v>3533</v>
      </c>
      <c r="AD16" s="75">
        <v>1421</v>
      </c>
      <c r="AE16" s="168">
        <f>IFERROR(SUM(I16:AD16)/SUM(I17:AD17),0)</f>
        <v>1</v>
      </c>
    </row>
    <row r="17" spans="1:43" s="3" customFormat="1" ht="50.1" customHeight="1" thickTop="1" thickBot="1">
      <c r="A17" s="167"/>
      <c r="B17" s="169"/>
      <c r="C17" s="166"/>
      <c r="D17" s="170"/>
      <c r="E17" s="166"/>
      <c r="F17" s="171"/>
      <c r="G17" s="172"/>
      <c r="H17" s="25" t="str">
        <f>'PANEL DE CONTROL DISTRITAL'!H16</f>
        <v>Total de Archivos de Transacción procesados</v>
      </c>
      <c r="I17" s="43">
        <v>196</v>
      </c>
      <c r="J17" s="43">
        <v>1035</v>
      </c>
      <c r="K17" s="43">
        <v>893</v>
      </c>
      <c r="L17" s="43">
        <v>1014</v>
      </c>
      <c r="M17" s="43">
        <v>1064</v>
      </c>
      <c r="N17" s="43">
        <v>1058</v>
      </c>
      <c r="O17" s="43">
        <v>1083</v>
      </c>
      <c r="P17" s="43">
        <v>1066</v>
      </c>
      <c r="Q17" s="43">
        <v>1139</v>
      </c>
      <c r="R17" s="43">
        <v>723</v>
      </c>
      <c r="S17" s="43">
        <v>1390</v>
      </c>
      <c r="T17" s="43">
        <v>1299</v>
      </c>
      <c r="U17" s="43">
        <v>1274</v>
      </c>
      <c r="V17" s="43">
        <v>1691</v>
      </c>
      <c r="W17" s="43">
        <v>1579</v>
      </c>
      <c r="X17" s="43">
        <v>1291</v>
      </c>
      <c r="Y17" s="43">
        <v>1353</v>
      </c>
      <c r="Z17" s="43">
        <v>1150</v>
      </c>
      <c r="AA17" s="43">
        <v>1718</v>
      </c>
      <c r="AB17" s="43">
        <v>2619</v>
      </c>
      <c r="AC17" s="98">
        <v>3533</v>
      </c>
      <c r="AD17" s="98">
        <v>1421</v>
      </c>
      <c r="AE17" s="168"/>
    </row>
    <row r="18" spans="1:43" s="45" customFormat="1" ht="8.1" customHeight="1" thickTop="1" thickBot="1">
      <c r="A18" s="167">
        <v>729</v>
      </c>
      <c r="B18" s="167"/>
      <c r="C18" s="167"/>
      <c r="D18" s="167"/>
      <c r="E18" s="167"/>
      <c r="F18" s="167"/>
      <c r="G18" s="167"/>
      <c r="H18" s="167"/>
      <c r="I18" s="167"/>
      <c r="J18" s="167"/>
      <c r="K18" s="167"/>
      <c r="L18" s="167"/>
      <c r="M18" s="167"/>
      <c r="N18" s="167"/>
      <c r="O18" s="167"/>
      <c r="P18" s="167"/>
      <c r="Q18" s="167"/>
      <c r="R18" s="167"/>
      <c r="S18" s="167"/>
      <c r="T18" s="167"/>
      <c r="U18" s="167"/>
      <c r="V18" s="167"/>
      <c r="W18" s="167"/>
      <c r="X18" s="167"/>
      <c r="Y18" s="167"/>
      <c r="Z18" s="167"/>
      <c r="AA18" s="167"/>
      <c r="AB18" s="167"/>
      <c r="AC18" s="167"/>
      <c r="AD18" s="167"/>
      <c r="AE18" s="167"/>
      <c r="AF18" s="44"/>
      <c r="AG18" s="44"/>
      <c r="AH18" s="44"/>
      <c r="AI18" s="44"/>
      <c r="AJ18" s="44"/>
      <c r="AK18" s="44"/>
      <c r="AL18" s="44"/>
      <c r="AM18" s="44"/>
      <c r="AN18" s="44"/>
      <c r="AO18" s="44"/>
      <c r="AP18" s="44"/>
      <c r="AQ18" s="44"/>
    </row>
    <row r="19" spans="1:43" s="3" customFormat="1" ht="50.1" customHeight="1" thickTop="1" thickBot="1">
      <c r="A19" s="167">
        <f>'PANEL DE CONTROL DISTRITAL'!A18</f>
        <v>4</v>
      </c>
      <c r="B19" s="169" t="str">
        <f>'PANEL DE CONTROL DISTRITAL'!B18</f>
        <v>CONCILIACIÓN</v>
      </c>
      <c r="C19" s="166" t="str">
        <f>'PANEL DE CONTROL DISTRITAL'!C18</f>
        <v>Responsable de Módulo</v>
      </c>
      <c r="D19" s="170" t="str">
        <f>'PANEL DE CONTROL DISTRITAL'!D18</f>
        <v xml:space="preserve">Credenciales disponibles para entrega = </v>
      </c>
      <c r="E19" s="166" t="str">
        <f>'PANEL DE CONTROL DISTRITAL'!E18</f>
        <v>((Credenciales recibidas - Credenciales inconsistentes) / Credenciales recibidas) x 100</v>
      </c>
      <c r="F19" s="171" t="str">
        <f>'PANEL DE CONTROL DISTRITAL'!F18</f>
        <v>Semanal (remesa)</v>
      </c>
      <c r="G19" s="172">
        <f>'PANEL DE CONTROL DISTRITAL'!G18</f>
        <v>0.9</v>
      </c>
      <c r="H19" s="25" t="str">
        <f>'PANEL DE CONTROL DISTRITAL'!H18</f>
        <v xml:space="preserve">Credenciales Recibidas - Credenciales inconsistentes </v>
      </c>
      <c r="I19" s="23">
        <v>226</v>
      </c>
      <c r="J19" s="23">
        <v>1126</v>
      </c>
      <c r="K19" s="23">
        <v>995</v>
      </c>
      <c r="L19" s="23">
        <v>885</v>
      </c>
      <c r="M19" s="23">
        <v>1080</v>
      </c>
      <c r="N19" s="23">
        <v>1061</v>
      </c>
      <c r="O19" s="23">
        <v>1038</v>
      </c>
      <c r="P19" s="23">
        <v>1130</v>
      </c>
      <c r="Q19" s="23">
        <v>1207</v>
      </c>
      <c r="R19" s="23">
        <v>774</v>
      </c>
      <c r="S19" s="23">
        <v>1090</v>
      </c>
      <c r="T19" s="23">
        <v>1345</v>
      </c>
      <c r="U19" s="23">
        <v>1408</v>
      </c>
      <c r="V19" s="23">
        <v>1352</v>
      </c>
      <c r="W19" s="23">
        <v>1654</v>
      </c>
      <c r="X19" s="23">
        <v>1381</v>
      </c>
      <c r="Y19" s="23">
        <v>1129</v>
      </c>
      <c r="Z19" s="23">
        <v>729</v>
      </c>
      <c r="AA19" s="23">
        <v>894</v>
      </c>
      <c r="AB19" s="23">
        <v>2534</v>
      </c>
      <c r="AC19" s="75">
        <v>2576</v>
      </c>
      <c r="AD19" s="64">
        <v>0</v>
      </c>
      <c r="AE19" s="168">
        <f>IFERROR(SUM(I19:AD19)/SUM(I20:AD20),0)</f>
        <v>0.99996096037478044</v>
      </c>
    </row>
    <row r="20" spans="1:43" s="3" customFormat="1" ht="50.1" customHeight="1" thickTop="1" thickBot="1">
      <c r="A20" s="167"/>
      <c r="B20" s="169"/>
      <c r="C20" s="166"/>
      <c r="D20" s="170"/>
      <c r="E20" s="166"/>
      <c r="F20" s="171"/>
      <c r="G20" s="172"/>
      <c r="H20" s="25" t="str">
        <f>'PANEL DE CONTROL DISTRITAL'!H19</f>
        <v>Credenciales recibidas</v>
      </c>
      <c r="I20" s="43">
        <v>226</v>
      </c>
      <c r="J20" s="43">
        <v>1126</v>
      </c>
      <c r="K20" s="43">
        <v>995</v>
      </c>
      <c r="L20" s="43">
        <v>885</v>
      </c>
      <c r="M20" s="43">
        <v>1080</v>
      </c>
      <c r="N20" s="43">
        <v>1062</v>
      </c>
      <c r="O20" s="43">
        <v>1038</v>
      </c>
      <c r="P20" s="43">
        <v>1130</v>
      </c>
      <c r="Q20" s="43">
        <v>1207</v>
      </c>
      <c r="R20" s="43">
        <v>774</v>
      </c>
      <c r="S20" s="43">
        <v>1090</v>
      </c>
      <c r="T20" s="43">
        <v>1345</v>
      </c>
      <c r="U20" s="43">
        <v>1408</v>
      </c>
      <c r="V20" s="43">
        <v>1352</v>
      </c>
      <c r="W20" s="43">
        <v>1654</v>
      </c>
      <c r="X20" s="43">
        <v>1381</v>
      </c>
      <c r="Y20" s="43">
        <v>1129</v>
      </c>
      <c r="Z20" s="43">
        <v>729</v>
      </c>
      <c r="AA20" s="43">
        <v>894</v>
      </c>
      <c r="AB20" s="43">
        <v>2534</v>
      </c>
      <c r="AC20" s="98">
        <v>2576</v>
      </c>
      <c r="AD20" s="68">
        <v>0</v>
      </c>
      <c r="AE20" s="168"/>
    </row>
    <row r="21" spans="1:43" s="45" customFormat="1" ht="8.1" customHeight="1" thickTop="1" thickBot="1">
      <c r="A21" s="46"/>
      <c r="B21" s="47"/>
      <c r="C21" s="48"/>
      <c r="D21" s="49"/>
      <c r="E21" s="48"/>
      <c r="F21" s="50"/>
      <c r="G21" s="51"/>
      <c r="H21" s="52"/>
      <c r="I21" s="53"/>
      <c r="J21" s="53"/>
      <c r="K21" s="53"/>
      <c r="L21" s="53"/>
      <c r="M21" s="53"/>
      <c r="N21" s="53"/>
      <c r="O21" s="53"/>
      <c r="P21" s="53"/>
      <c r="Q21" s="53"/>
      <c r="R21" s="53"/>
      <c r="S21" s="53"/>
      <c r="T21" s="53"/>
      <c r="U21" s="53"/>
      <c r="V21" s="53"/>
      <c r="W21" s="53"/>
      <c r="X21" s="53"/>
      <c r="Y21" s="53"/>
      <c r="Z21" s="53"/>
      <c r="AA21" s="53"/>
      <c r="AB21" s="53"/>
      <c r="AC21" s="53"/>
      <c r="AD21" s="53"/>
      <c r="AE21" s="54"/>
      <c r="AF21" s="44"/>
      <c r="AG21" s="44"/>
      <c r="AH21" s="44"/>
      <c r="AI21" s="44"/>
      <c r="AJ21" s="44"/>
      <c r="AK21" s="44"/>
      <c r="AL21" s="44"/>
      <c r="AM21" s="44"/>
      <c r="AN21" s="44"/>
      <c r="AO21" s="44"/>
      <c r="AP21" s="44"/>
      <c r="AQ21" s="44"/>
    </row>
    <row r="22" spans="1:43" s="3" customFormat="1" ht="50.1" customHeight="1" thickTop="1" thickBot="1">
      <c r="A22" s="167">
        <f>'PANEL DE CONTROL DISTRITAL'!A21</f>
        <v>5</v>
      </c>
      <c r="B22" s="169" t="str">
        <f>'PANEL DE CONTROL DISTRITAL'!B21</f>
        <v>CONCILIACIÓN</v>
      </c>
      <c r="C22" s="166" t="str">
        <f>'PANEL DE CONTROL DISTRITAL'!C21</f>
        <v>Responsable de Módulo</v>
      </c>
      <c r="D22" s="170" t="str">
        <f>'PANEL DE CONTROL DISTRITAL'!D21</f>
        <v xml:space="preserve">Credenciales disponibles para entrega = </v>
      </c>
      <c r="E22" s="166" t="str">
        <f>'PANEL DE CONTROL DISTRITAL'!E21</f>
        <v>(Credenciales en resguardo / Credenciales totales en SIIRFE disponibles para entrega) x 100</v>
      </c>
      <c r="F22" s="171" t="str">
        <f>'PANEL DE CONTROL DISTRITAL'!F21</f>
        <v>Semanal (remesa)</v>
      </c>
      <c r="G22" s="172">
        <f>'PANEL DE CONTROL DISTRITAL'!G21</f>
        <v>1</v>
      </c>
      <c r="H22" s="25" t="str">
        <f>'PANEL DE CONTROL DISTRITAL'!H21</f>
        <v>Credenciales en resguardo</v>
      </c>
      <c r="I22" s="23">
        <v>2993</v>
      </c>
      <c r="J22" s="23">
        <v>2728</v>
      </c>
      <c r="K22" s="23">
        <v>2577</v>
      </c>
      <c r="L22" s="23">
        <v>2325</v>
      </c>
      <c r="M22" s="23">
        <v>2439</v>
      </c>
      <c r="N22" s="23">
        <v>2420</v>
      </c>
      <c r="O22" s="23">
        <v>2367</v>
      </c>
      <c r="P22" s="23">
        <v>2461</v>
      </c>
      <c r="Q22" s="23">
        <v>2573</v>
      </c>
      <c r="R22" s="23">
        <v>2343</v>
      </c>
      <c r="S22" s="23">
        <v>2280</v>
      </c>
      <c r="T22" s="23">
        <v>2542</v>
      </c>
      <c r="U22" s="23">
        <v>2721</v>
      </c>
      <c r="V22" s="23">
        <v>2814</v>
      </c>
      <c r="W22" s="23">
        <v>2941</v>
      </c>
      <c r="X22" s="23">
        <v>1565</v>
      </c>
      <c r="Y22" s="23">
        <v>2428</v>
      </c>
      <c r="Z22" s="23">
        <v>1925</v>
      </c>
      <c r="AA22" s="23">
        <v>2019</v>
      </c>
      <c r="AB22" s="23">
        <v>3309</v>
      </c>
      <c r="AC22" s="75">
        <v>4028</v>
      </c>
      <c r="AD22" s="75">
        <v>3802</v>
      </c>
      <c r="AE22" s="168">
        <f>IFERROR(SUM(I22:AD22)/SUM(I23:AD23),0)</f>
        <v>1</v>
      </c>
    </row>
    <row r="23" spans="1:43" s="3" customFormat="1" ht="50.1" customHeight="1" thickTop="1" thickBot="1">
      <c r="A23" s="167"/>
      <c r="B23" s="169"/>
      <c r="C23" s="166"/>
      <c r="D23" s="170"/>
      <c r="E23" s="166"/>
      <c r="F23" s="171"/>
      <c r="G23" s="172"/>
      <c r="H23" s="25" t="str">
        <f>'PANEL DE CONTROL DISTRITAL'!H22</f>
        <v>Credenciales totales en SIIRFE disponibles para entrega</v>
      </c>
      <c r="I23" s="43">
        <v>2993</v>
      </c>
      <c r="J23" s="43">
        <v>2728</v>
      </c>
      <c r="K23" s="43">
        <v>2577</v>
      </c>
      <c r="L23" s="43">
        <v>2325</v>
      </c>
      <c r="M23" s="43">
        <v>2439</v>
      </c>
      <c r="N23" s="43">
        <v>2420</v>
      </c>
      <c r="O23" s="43">
        <v>2367</v>
      </c>
      <c r="P23" s="43">
        <v>2461</v>
      </c>
      <c r="Q23" s="43">
        <v>2573</v>
      </c>
      <c r="R23" s="43">
        <v>2343</v>
      </c>
      <c r="S23" s="43">
        <v>2280</v>
      </c>
      <c r="T23" s="43">
        <v>2542</v>
      </c>
      <c r="U23" s="43">
        <v>2721</v>
      </c>
      <c r="V23" s="43">
        <v>2814</v>
      </c>
      <c r="W23" s="43">
        <v>2941</v>
      </c>
      <c r="X23" s="43">
        <v>1565</v>
      </c>
      <c r="Y23" s="43">
        <v>2428</v>
      </c>
      <c r="Z23" s="43">
        <v>1925</v>
      </c>
      <c r="AA23" s="43">
        <v>2019</v>
      </c>
      <c r="AB23" s="43">
        <v>3309</v>
      </c>
      <c r="AC23" s="98">
        <v>4028</v>
      </c>
      <c r="AD23" s="98">
        <v>3802</v>
      </c>
      <c r="AE23" s="168"/>
    </row>
    <row r="24" spans="1:43" s="4" customFormat="1" ht="7.5" customHeight="1" thickTop="1" thickBot="1">
      <c r="A24" s="167"/>
      <c r="B24" s="167"/>
      <c r="C24" s="167"/>
      <c r="D24" s="167"/>
      <c r="E24" s="167"/>
      <c r="F24" s="167"/>
      <c r="G24" s="167"/>
      <c r="H24" s="167"/>
      <c r="I24" s="167"/>
      <c r="J24" s="167"/>
      <c r="K24" s="167"/>
      <c r="L24" s="167"/>
      <c r="M24" s="167"/>
      <c r="N24" s="167"/>
      <c r="O24" s="167"/>
      <c r="P24" s="167"/>
      <c r="Q24" s="167"/>
      <c r="R24" s="167"/>
      <c r="S24" s="167"/>
      <c r="T24" s="167"/>
      <c r="U24" s="167"/>
      <c r="V24" s="167"/>
      <c r="W24" s="167"/>
      <c r="X24" s="167"/>
      <c r="Y24" s="167"/>
      <c r="Z24" s="167"/>
      <c r="AA24" s="167"/>
      <c r="AB24" s="167"/>
      <c r="AC24" s="167"/>
      <c r="AD24" s="167"/>
      <c r="AE24" s="167"/>
    </row>
    <row r="25" spans="1:43" ht="50.1" customHeight="1" thickTop="1" thickBot="1">
      <c r="A25" s="167">
        <f>'PANEL DE CONTROL DISTRITAL'!A24</f>
        <v>6</v>
      </c>
      <c r="B25" s="169" t="str">
        <f>'PANEL DE CONTROL DISTRITAL'!B24</f>
        <v>ENTREGA</v>
      </c>
      <c r="C25" s="166" t="str">
        <f>'PANEL DE CONTROL DISTRITAL'!C24</f>
        <v>Operador de Equipo Tecnológico</v>
      </c>
      <c r="D25" s="170" t="str">
        <f>'PANEL DE CONTROL DISTRITAL'!D24</f>
        <v xml:space="preserve">Efectividad de entrega de CPV en MAC = </v>
      </c>
      <c r="E25" s="166" t="str">
        <f>'PANEL DE CONTROL DISTRITAL'!E24</f>
        <v>(Total de credenciales entregadas / Total de credenciales solicitadas) x 100</v>
      </c>
      <c r="F25" s="171" t="str">
        <f>'PANEL DE CONTROL DISTRITAL'!F24</f>
        <v>Semanal (remesa)</v>
      </c>
      <c r="G25" s="172">
        <f>'PANEL DE CONTROL DISTRITAL'!G24</f>
        <v>0.9</v>
      </c>
      <c r="H25" s="25" t="str">
        <f>'PANEL DE CONTROL DISTRITAL'!H24</f>
        <v xml:space="preserve">Total de credenciales entregadas </v>
      </c>
      <c r="I25" s="23">
        <v>349</v>
      </c>
      <c r="J25" s="23">
        <v>1291</v>
      </c>
      <c r="K25" s="23">
        <v>1094</v>
      </c>
      <c r="L25" s="23">
        <v>1137</v>
      </c>
      <c r="M25" s="23">
        <v>966</v>
      </c>
      <c r="N25" s="23">
        <v>1062</v>
      </c>
      <c r="O25" s="23">
        <v>1090</v>
      </c>
      <c r="P25" s="23">
        <v>1035</v>
      </c>
      <c r="Q25" s="23">
        <v>1095</v>
      </c>
      <c r="R25" s="23">
        <v>1004</v>
      </c>
      <c r="S25" s="23">
        <v>1336</v>
      </c>
      <c r="T25" s="23">
        <v>1083</v>
      </c>
      <c r="U25" s="23">
        <v>1229</v>
      </c>
      <c r="V25" s="23">
        <v>1259</v>
      </c>
      <c r="W25" s="23">
        <v>1527</v>
      </c>
      <c r="X25" s="23">
        <v>1341</v>
      </c>
      <c r="Y25" s="23">
        <v>1445</v>
      </c>
      <c r="Z25" s="23">
        <v>1232</v>
      </c>
      <c r="AA25" s="23">
        <v>800</v>
      </c>
      <c r="AB25" s="23">
        <v>1244</v>
      </c>
      <c r="AC25" s="75">
        <v>1827</v>
      </c>
      <c r="AD25" s="64">
        <v>227</v>
      </c>
      <c r="AE25" s="168">
        <f>IFERROR(SUM(I25:AD25)/SUM(I26:AD26),0)</f>
        <v>1</v>
      </c>
    </row>
    <row r="26" spans="1:43" ht="50.1" customHeight="1" thickTop="1" thickBot="1">
      <c r="A26" s="167"/>
      <c r="B26" s="169"/>
      <c r="C26" s="166"/>
      <c r="D26" s="170"/>
      <c r="E26" s="166"/>
      <c r="F26" s="171"/>
      <c r="G26" s="172"/>
      <c r="H26" s="25" t="str">
        <f>'PANEL DE CONTROL DISTRITAL'!H25</f>
        <v xml:space="preserve"> Total de credenciales solicitadas</v>
      </c>
      <c r="I26" s="43">
        <v>349</v>
      </c>
      <c r="J26" s="43">
        <v>1291</v>
      </c>
      <c r="K26" s="43">
        <v>1094</v>
      </c>
      <c r="L26" s="43">
        <v>1137</v>
      </c>
      <c r="M26" s="43">
        <v>966</v>
      </c>
      <c r="N26" s="43">
        <v>1062</v>
      </c>
      <c r="O26" s="43">
        <v>1090</v>
      </c>
      <c r="P26" s="43">
        <v>1035</v>
      </c>
      <c r="Q26" s="43">
        <v>1095</v>
      </c>
      <c r="R26" s="43">
        <v>1004</v>
      </c>
      <c r="S26" s="43">
        <v>1336</v>
      </c>
      <c r="T26" s="43">
        <v>1083</v>
      </c>
      <c r="U26" s="43">
        <v>1229</v>
      </c>
      <c r="V26" s="43">
        <v>1259</v>
      </c>
      <c r="W26" s="43">
        <v>1527</v>
      </c>
      <c r="X26" s="43">
        <v>1341</v>
      </c>
      <c r="Y26" s="43">
        <v>1445</v>
      </c>
      <c r="Z26" s="43">
        <v>1232</v>
      </c>
      <c r="AA26" s="43">
        <v>800</v>
      </c>
      <c r="AB26" s="43">
        <v>1244</v>
      </c>
      <c r="AC26" s="98">
        <v>1827</v>
      </c>
      <c r="AD26" s="68">
        <v>227</v>
      </c>
      <c r="AE26" s="168"/>
    </row>
    <row r="27" spans="1:43" ht="15.75" customHeight="1" thickTop="1">
      <c r="B27" s="1" t="s">
        <v>116</v>
      </c>
      <c r="H27" s="55"/>
      <c r="I27" s="56"/>
      <c r="J27" s="56"/>
      <c r="K27" s="56"/>
      <c r="L27" s="56"/>
      <c r="M27" s="56"/>
      <c r="N27" s="56" t="s">
        <v>127</v>
      </c>
      <c r="O27" s="56"/>
      <c r="P27" s="56"/>
      <c r="Q27" s="56"/>
      <c r="R27" s="56"/>
      <c r="S27" s="56"/>
      <c r="T27" s="56"/>
      <c r="U27" s="56"/>
      <c r="V27" s="56"/>
      <c r="W27" s="56"/>
      <c r="X27" s="56"/>
      <c r="Y27" s="56"/>
      <c r="Z27" s="56"/>
      <c r="AA27" s="56"/>
      <c r="AB27" s="56"/>
      <c r="AC27" s="56"/>
      <c r="AD27" s="56"/>
      <c r="AE27" s="12"/>
    </row>
    <row r="28" spans="1:43" ht="15.75" customHeight="1">
      <c r="H28" s="57"/>
    </row>
    <row r="29" spans="1:43" ht="15.75" customHeight="1">
      <c r="H29" s="57"/>
      <c r="I29" s="179" t="s">
        <v>117</v>
      </c>
      <c r="J29" s="179"/>
      <c r="K29" s="179"/>
      <c r="L29" s="179"/>
    </row>
    <row r="30" spans="1:43" ht="15.75" customHeight="1">
      <c r="H30" s="57"/>
      <c r="I30" s="26"/>
      <c r="J30" s="27" t="s">
        <v>118</v>
      </c>
      <c r="K30" s="27"/>
      <c r="L30" s="27"/>
    </row>
    <row r="31" spans="1:43" ht="39" customHeight="1">
      <c r="H31" s="57"/>
      <c r="I31" s="28"/>
      <c r="J31" s="27" t="s">
        <v>119</v>
      </c>
      <c r="K31" s="27"/>
      <c r="L31" s="27"/>
    </row>
    <row r="32" spans="1:43" ht="30" customHeight="1">
      <c r="H32" s="57"/>
      <c r="I32" s="29"/>
      <c r="J32" s="27" t="s">
        <v>120</v>
      </c>
      <c r="K32" s="27"/>
      <c r="L32" s="27"/>
    </row>
    <row r="33" spans="2:13" ht="30" customHeight="1">
      <c r="H33" s="57"/>
      <c r="I33" s="27"/>
      <c r="J33" s="27"/>
      <c r="K33" s="27"/>
      <c r="L33" s="27"/>
    </row>
    <row r="34" spans="2:13" ht="30" customHeight="1">
      <c r="B34" s="180" t="s">
        <v>121</v>
      </c>
      <c r="C34" s="180"/>
      <c r="D34" s="180"/>
      <c r="E34" s="180"/>
      <c r="F34" s="180"/>
      <c r="G34" s="180"/>
      <c r="H34" s="180"/>
      <c r="I34" s="180"/>
      <c r="J34" s="180"/>
      <c r="K34" s="180"/>
      <c r="L34" s="180"/>
      <c r="M34" s="181"/>
    </row>
    <row r="35" spans="2:13" ht="30" customHeight="1">
      <c r="B35" s="182" t="s">
        <v>122</v>
      </c>
      <c r="C35" s="182"/>
      <c r="D35" s="182"/>
      <c r="E35" s="182"/>
      <c r="F35" s="182"/>
      <c r="G35" s="183"/>
      <c r="H35" s="184" t="s">
        <v>123</v>
      </c>
      <c r="I35" s="182"/>
      <c r="J35" s="182"/>
      <c r="K35" s="182"/>
      <c r="L35" s="182"/>
      <c r="M35" s="183"/>
    </row>
    <row r="36" spans="2:13" ht="30" customHeight="1">
      <c r="B36" s="173"/>
      <c r="C36" s="174"/>
      <c r="D36" s="174"/>
      <c r="E36" s="174"/>
      <c r="F36" s="174"/>
      <c r="G36" s="175"/>
      <c r="H36" s="173"/>
      <c r="I36" s="174"/>
      <c r="J36" s="174"/>
      <c r="K36" s="174"/>
      <c r="L36" s="174"/>
      <c r="M36" s="175"/>
    </row>
    <row r="37" spans="2:13" ht="30" customHeight="1">
      <c r="B37" s="176"/>
      <c r="C37" s="177"/>
      <c r="D37" s="177"/>
      <c r="E37" s="177"/>
      <c r="F37" s="177"/>
      <c r="G37" s="178"/>
      <c r="H37" s="176"/>
      <c r="I37" s="177"/>
      <c r="J37" s="177"/>
      <c r="K37" s="177"/>
      <c r="L37" s="177"/>
      <c r="M37" s="178"/>
    </row>
    <row r="38" spans="2:13" ht="35.1" customHeight="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1">
    <mergeCell ref="AE25:AE26"/>
    <mergeCell ref="I29:L29"/>
    <mergeCell ref="B34:M34"/>
    <mergeCell ref="B35:G35"/>
    <mergeCell ref="H35:M35"/>
    <mergeCell ref="B36:G37"/>
    <mergeCell ref="H36:M37"/>
    <mergeCell ref="G22:G23"/>
    <mergeCell ref="AE22:AE23"/>
    <mergeCell ref="A24:AE24"/>
    <mergeCell ref="A25:A26"/>
    <mergeCell ref="B25:B26"/>
    <mergeCell ref="C25:C26"/>
    <mergeCell ref="D25:D26"/>
    <mergeCell ref="E25:E26"/>
    <mergeCell ref="F25:F26"/>
    <mergeCell ref="G25:G26"/>
    <mergeCell ref="A22:A23"/>
    <mergeCell ref="B22:B23"/>
    <mergeCell ref="C22:C23"/>
    <mergeCell ref="D22:D23"/>
    <mergeCell ref="E22:E23"/>
    <mergeCell ref="F22:F23"/>
    <mergeCell ref="A18:AE18"/>
    <mergeCell ref="A19:A20"/>
    <mergeCell ref="B19:B20"/>
    <mergeCell ref="C19:C20"/>
    <mergeCell ref="D19:D20"/>
    <mergeCell ref="E19:E20"/>
    <mergeCell ref="F19:F20"/>
    <mergeCell ref="G19:G20"/>
    <mergeCell ref="AE19:AE20"/>
    <mergeCell ref="A15:AE15"/>
    <mergeCell ref="A16:A17"/>
    <mergeCell ref="B16:B17"/>
    <mergeCell ref="C16:C17"/>
    <mergeCell ref="D16:D17"/>
    <mergeCell ref="E16:E17"/>
    <mergeCell ref="F16:F17"/>
    <mergeCell ref="G16:G17"/>
    <mergeCell ref="AE16:AE17"/>
    <mergeCell ref="A10:A11"/>
    <mergeCell ref="B10:B11"/>
    <mergeCell ref="C10:C11"/>
    <mergeCell ref="D10:D11"/>
    <mergeCell ref="E10:E11"/>
    <mergeCell ref="A12:AE12"/>
    <mergeCell ref="A13:A14"/>
    <mergeCell ref="B13:B14"/>
    <mergeCell ref="C13:C14"/>
    <mergeCell ref="D13:D14"/>
    <mergeCell ref="E13:E14"/>
    <mergeCell ref="F13:F14"/>
    <mergeCell ref="G13:G14"/>
    <mergeCell ref="AE13:AE14"/>
    <mergeCell ref="AE10:AE11"/>
    <mergeCell ref="F10:F11"/>
    <mergeCell ref="AE6:AE9"/>
    <mergeCell ref="B7:D7"/>
    <mergeCell ref="A1:AE1"/>
    <mergeCell ref="F2:G2"/>
    <mergeCell ref="A4:AE4"/>
    <mergeCell ref="A5:AE5"/>
    <mergeCell ref="E7:H7"/>
    <mergeCell ref="I7:X7"/>
    <mergeCell ref="B8:X8"/>
    <mergeCell ref="A6:A9"/>
    <mergeCell ref="B6:H6"/>
    <mergeCell ref="I6:X6"/>
    <mergeCell ref="X2:AE2"/>
    <mergeCell ref="G10:G11"/>
  </mergeCells>
  <conditionalFormatting sqref="I21:AD21">
    <cfRule type="colorScale" priority="694">
      <colorScale>
        <cfvo type="min"/>
        <cfvo type="percentile" val="50"/>
        <cfvo type="max"/>
        <color rgb="FFE98BD7"/>
        <color rgb="FFD5007F"/>
        <color rgb="FF950054"/>
      </colorScale>
    </cfRule>
  </conditionalFormatting>
  <conditionalFormatting sqref="AE10">
    <cfRule type="cellIs" dxfId="288" priority="15" operator="greaterThan">
      <formula>95%</formula>
    </cfRule>
    <cfRule type="cellIs" dxfId="287" priority="16" operator="greaterThanOrEqual">
      <formula>90%</formula>
    </cfRule>
    <cfRule type="cellIs" dxfId="286" priority="17" operator="lessThan">
      <formula>89.99%</formula>
    </cfRule>
  </conditionalFormatting>
  <conditionalFormatting sqref="AE13">
    <cfRule type="cellIs" dxfId="285" priority="12" operator="greaterThan">
      <formula>95%</formula>
    </cfRule>
    <cfRule type="cellIs" dxfId="284" priority="13" operator="greaterThanOrEqual">
      <formula>90%</formula>
    </cfRule>
    <cfRule type="cellIs" dxfId="283" priority="14" operator="lessThan">
      <formula>89.99%</formula>
    </cfRule>
  </conditionalFormatting>
  <conditionalFormatting sqref="AE16">
    <cfRule type="cellIs" dxfId="282" priority="9" operator="greaterThan">
      <formula>95%</formula>
    </cfRule>
    <cfRule type="cellIs" dxfId="281" priority="10" operator="greaterThanOrEqual">
      <formula>90%</formula>
    </cfRule>
    <cfRule type="cellIs" dxfId="280" priority="11" operator="lessThan">
      <formula>89.99%</formula>
    </cfRule>
  </conditionalFormatting>
  <conditionalFormatting sqref="AE19">
    <cfRule type="cellIs" dxfId="279" priority="6" operator="greaterThan">
      <formula>95%</formula>
    </cfRule>
    <cfRule type="cellIs" dxfId="278" priority="7" operator="greaterThanOrEqual">
      <formula>90%</formula>
    </cfRule>
    <cfRule type="cellIs" dxfId="277" priority="8" operator="lessThan">
      <formula>89.99%</formula>
    </cfRule>
  </conditionalFormatting>
  <conditionalFormatting sqref="AE22">
    <cfRule type="cellIs" dxfId="276" priority="1" operator="greaterThanOrEqual">
      <formula>100%</formula>
    </cfRule>
    <cfRule type="cellIs" dxfId="275" priority="2" operator="lessThan">
      <formula>99.99%</formula>
    </cfRule>
  </conditionalFormatting>
  <conditionalFormatting sqref="AE25">
    <cfRule type="cellIs" dxfId="274" priority="3" operator="greaterThan">
      <formula>95%</formula>
    </cfRule>
    <cfRule type="cellIs" dxfId="273" priority="4" operator="greaterThanOrEqual">
      <formula>90%</formula>
    </cfRule>
    <cfRule type="cellIs" dxfId="272" priority="5" operator="lessThan">
      <formula>89.99%</formula>
    </cfRule>
  </conditionalFormatting>
  <dataValidations count="1">
    <dataValidation showDropDown="1" showInputMessage="1" showErrorMessage="1" sqref="C21 G19:G23 G10:G11 G16:G17 G13:G14 G25:G26" xr:uid="{2ED90308-4A57-4A75-9018-A11E05C2B2F4}"/>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F926B3-E8C9-4CCE-8B20-597CE87F2D6D}">
  <sheetPr>
    <tabColor rgb="FFFFC000"/>
  </sheetPr>
  <dimension ref="A1:AQ48"/>
  <sheetViews>
    <sheetView showGridLines="0" topLeftCell="U19" zoomScale="85" zoomScaleNormal="85" workbookViewId="0">
      <selection activeCell="AB13" sqref="AB13"/>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0" width="10.7109375" style="1" customWidth="1"/>
    <col min="31" max="31" width="22.7109375" style="1" customWidth="1"/>
    <col min="32" max="16384" width="11.42578125" style="1"/>
  </cols>
  <sheetData>
    <row r="1" spans="1:43" ht="40.5" customHeight="1">
      <c r="A1" s="148" t="str">
        <f>'PANEL DE CONTROL DISTRITAL'!A1:Q1</f>
        <v>INSTITUTO NACIONAL ELECTORAL
SISTEMA DE GESTIÓN DE LA CALIDAD
ESTADO DE MÉXICO</v>
      </c>
      <c r="B1" s="148"/>
      <c r="C1" s="148"/>
      <c r="D1" s="148"/>
      <c r="E1" s="148"/>
      <c r="F1" s="148"/>
      <c r="G1" s="148"/>
      <c r="H1" s="148"/>
      <c r="I1" s="148"/>
      <c r="J1" s="148"/>
      <c r="K1" s="148"/>
      <c r="L1" s="148"/>
      <c r="M1" s="148"/>
      <c r="N1" s="148"/>
      <c r="O1" s="148"/>
      <c r="P1" s="148"/>
      <c r="Q1" s="148"/>
      <c r="R1" s="148"/>
      <c r="S1" s="148"/>
      <c r="T1" s="148"/>
      <c r="U1" s="148"/>
      <c r="V1" s="148"/>
      <c r="W1" s="148"/>
      <c r="X1" s="148"/>
      <c r="Y1" s="148"/>
      <c r="Z1" s="148"/>
      <c r="AA1" s="148"/>
      <c r="AB1" s="148"/>
      <c r="AC1" s="148"/>
      <c r="AD1" s="148"/>
      <c r="AE1" s="148"/>
    </row>
    <row r="2" spans="1:43" ht="33.75" customHeight="1">
      <c r="A2" s="11"/>
      <c r="B2" s="11"/>
      <c r="C2" s="11"/>
      <c r="D2" s="9" t="s">
        <v>89</v>
      </c>
      <c r="E2" s="9">
        <v>34</v>
      </c>
      <c r="F2" s="149" t="s">
        <v>90</v>
      </c>
      <c r="G2" s="149"/>
      <c r="H2" s="20">
        <v>153451</v>
      </c>
      <c r="I2" s="19"/>
      <c r="J2" s="19"/>
      <c r="K2" s="19"/>
      <c r="L2" s="19"/>
      <c r="M2" s="19"/>
      <c r="N2" s="19"/>
      <c r="O2" s="19"/>
      <c r="P2" s="19"/>
      <c r="Q2" s="19"/>
      <c r="R2" s="19"/>
      <c r="S2" s="19"/>
      <c r="T2" s="19"/>
      <c r="U2" s="19"/>
      <c r="V2" s="19"/>
      <c r="W2" s="58"/>
      <c r="X2" s="150" t="str">
        <f>'PANEL DE CONTROL DISTRITAL'!M2</f>
        <v>Fecha de corte: 22/01/2024</v>
      </c>
      <c r="Y2" s="150"/>
      <c r="Z2" s="150"/>
      <c r="AA2" s="150"/>
      <c r="AB2" s="150"/>
      <c r="AC2" s="150"/>
      <c r="AD2" s="150"/>
      <c r="AE2" s="150"/>
      <c r="AF2" s="15"/>
    </row>
    <row r="3" spans="1:43" ht="11.25" customHeight="1">
      <c r="A3" s="11"/>
      <c r="B3" s="6"/>
      <c r="C3" s="6"/>
      <c r="D3" s="6"/>
      <c r="E3" s="6"/>
      <c r="F3" s="6"/>
      <c r="G3" s="6"/>
      <c r="H3" s="6"/>
      <c r="I3" s="6"/>
      <c r="J3" s="6"/>
      <c r="K3" s="6"/>
      <c r="L3" s="6"/>
      <c r="M3" s="6"/>
      <c r="N3" s="6"/>
      <c r="O3" s="6"/>
      <c r="P3" s="6"/>
      <c r="Q3" s="6"/>
      <c r="R3" s="6"/>
      <c r="S3" s="6"/>
      <c r="T3" s="6"/>
      <c r="U3" s="6"/>
      <c r="V3" s="6"/>
      <c r="W3" s="6"/>
      <c r="X3" s="6"/>
      <c r="Y3" s="6"/>
      <c r="Z3" s="6"/>
      <c r="AA3" s="6"/>
      <c r="AB3" s="6"/>
      <c r="AC3" s="6"/>
      <c r="AD3" s="6"/>
    </row>
    <row r="4" spans="1:43" ht="30" customHeight="1">
      <c r="A4" s="154" t="s">
        <v>91</v>
      </c>
      <c r="B4" s="155"/>
      <c r="C4" s="155"/>
      <c r="D4" s="155"/>
      <c r="E4" s="155"/>
      <c r="F4" s="155"/>
      <c r="G4" s="155"/>
      <c r="H4" s="155"/>
      <c r="I4" s="155"/>
      <c r="J4" s="155"/>
      <c r="K4" s="155"/>
      <c r="L4" s="155"/>
      <c r="M4" s="155"/>
      <c r="N4" s="155"/>
      <c r="O4" s="155"/>
      <c r="P4" s="155"/>
      <c r="Q4" s="155"/>
      <c r="R4" s="155"/>
      <c r="S4" s="155"/>
      <c r="T4" s="155"/>
      <c r="U4" s="155"/>
      <c r="V4" s="155"/>
      <c r="W4" s="155"/>
      <c r="X4" s="155"/>
      <c r="Y4" s="155"/>
      <c r="Z4" s="155"/>
      <c r="AA4" s="155"/>
      <c r="AB4" s="155"/>
      <c r="AC4" s="155"/>
      <c r="AD4" s="155"/>
      <c r="AE4" s="156"/>
      <c r="AG4" s="18"/>
    </row>
    <row r="5" spans="1:43" ht="5.25" customHeight="1">
      <c r="A5" s="157"/>
      <c r="B5" s="158"/>
      <c r="C5" s="158"/>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9"/>
    </row>
    <row r="6" spans="1:43" ht="18" customHeight="1">
      <c r="A6" s="151" t="str">
        <f>'PANEL DE CONTROL DISTRITAL'!A6</f>
        <v>Número</v>
      </c>
      <c r="B6" s="152" t="str">
        <f>'PANEL DE CONTROL DISTRITAL'!B6</f>
        <v xml:space="preserve">PROCESOS SUSTANTIVOS E INDICADORES </v>
      </c>
      <c r="C6" s="152"/>
      <c r="D6" s="152"/>
      <c r="E6" s="152"/>
      <c r="F6" s="152"/>
      <c r="G6" s="152"/>
      <c r="H6" s="152"/>
      <c r="I6" s="160" t="s">
        <v>92</v>
      </c>
      <c r="J6" s="161"/>
      <c r="K6" s="161"/>
      <c r="L6" s="161"/>
      <c r="M6" s="161"/>
      <c r="N6" s="161"/>
      <c r="O6" s="161"/>
      <c r="P6" s="161"/>
      <c r="Q6" s="161"/>
      <c r="R6" s="161"/>
      <c r="S6" s="161"/>
      <c r="T6" s="161"/>
      <c r="U6" s="161"/>
      <c r="V6" s="161"/>
      <c r="W6" s="161"/>
      <c r="X6" s="161"/>
      <c r="Y6" s="85"/>
      <c r="Z6" s="85"/>
      <c r="AA6" s="85"/>
      <c r="AB6" s="85"/>
      <c r="AC6" s="85"/>
      <c r="AD6" s="85"/>
      <c r="AE6" s="153" t="s">
        <v>93</v>
      </c>
    </row>
    <row r="7" spans="1:43" ht="17.25" customHeight="1">
      <c r="A7" s="151"/>
      <c r="B7" s="152" t="str">
        <f>'PANEL DE CONTROL DISTRITAL'!B7</f>
        <v>DESCRIPCIÓN</v>
      </c>
      <c r="C7" s="152"/>
      <c r="D7" s="152"/>
      <c r="E7" s="152" t="str">
        <f>'PANEL DE CONTROL DISTRITAL'!E7</f>
        <v>MEDICIÓN</v>
      </c>
      <c r="F7" s="152"/>
      <c r="G7" s="152"/>
      <c r="H7" s="152"/>
      <c r="I7" s="162" t="str">
        <f>'PANEL DE CONTROL DISTRITAL'!A5</f>
        <v>CAMPAÑA ANUAL INTENSA 2023</v>
      </c>
      <c r="J7" s="163"/>
      <c r="K7" s="163"/>
      <c r="L7" s="163"/>
      <c r="M7" s="163"/>
      <c r="N7" s="163"/>
      <c r="O7" s="163"/>
      <c r="P7" s="163"/>
      <c r="Q7" s="163"/>
      <c r="R7" s="163"/>
      <c r="S7" s="163"/>
      <c r="T7" s="163"/>
      <c r="U7" s="163"/>
      <c r="V7" s="163"/>
      <c r="W7" s="163"/>
      <c r="X7" s="163"/>
      <c r="Y7" s="86"/>
      <c r="Z7" s="86"/>
      <c r="AA7" s="86"/>
      <c r="AB7" s="86"/>
      <c r="AC7" s="86"/>
      <c r="AD7" s="86"/>
      <c r="AE7" s="153"/>
    </row>
    <row r="8" spans="1:43" ht="5.25" customHeight="1">
      <c r="A8" s="151"/>
      <c r="B8" s="164"/>
      <c r="C8" s="165"/>
      <c r="D8" s="165"/>
      <c r="E8" s="165"/>
      <c r="F8" s="165"/>
      <c r="G8" s="165"/>
      <c r="H8" s="165"/>
      <c r="I8" s="165"/>
      <c r="J8" s="165"/>
      <c r="K8" s="165"/>
      <c r="L8" s="165"/>
      <c r="M8" s="165"/>
      <c r="N8" s="165"/>
      <c r="O8" s="165"/>
      <c r="P8" s="165"/>
      <c r="Q8" s="165"/>
      <c r="R8" s="165"/>
      <c r="S8" s="165"/>
      <c r="T8" s="165"/>
      <c r="U8" s="165"/>
      <c r="V8" s="165"/>
      <c r="W8" s="165"/>
      <c r="X8" s="165"/>
      <c r="Y8" s="87"/>
      <c r="Z8" s="87"/>
      <c r="AA8" s="87"/>
      <c r="AB8" s="87"/>
      <c r="AC8" s="87"/>
      <c r="AD8" s="87"/>
      <c r="AE8" s="153"/>
    </row>
    <row r="9" spans="1:43" s="2" customFormat="1" ht="29.25" customHeight="1" thickTop="1" thickBot="1">
      <c r="A9" s="151"/>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42" t="str">
        <f>'PANEL DE CONTROL DISTRITAL'!H8</f>
        <v>Nominativo</v>
      </c>
      <c r="I9" s="31" t="str">
        <f>'152551'!I9</f>
        <v>2023-37</v>
      </c>
      <c r="J9" s="31" t="str">
        <f>'152551'!J9</f>
        <v>2023-38</v>
      </c>
      <c r="K9" s="31" t="str">
        <f>'152551'!K9</f>
        <v>2023-39</v>
      </c>
      <c r="L9" s="31" t="str">
        <f>'152551'!L9</f>
        <v>2023-40</v>
      </c>
      <c r="M9" s="31" t="str">
        <f>'152551'!M9</f>
        <v>2023-41</v>
      </c>
      <c r="N9" s="31" t="str">
        <f>'152551'!N9</f>
        <v>2023-42</v>
      </c>
      <c r="O9" s="31" t="str">
        <f>'152551'!O9</f>
        <v>2023-43</v>
      </c>
      <c r="P9" s="31" t="str">
        <f>'152551'!P9</f>
        <v>2023-44</v>
      </c>
      <c r="Q9" s="31" t="str">
        <f>'152551'!Q9</f>
        <v>2023-45</v>
      </c>
      <c r="R9" s="31" t="str">
        <f>'152551'!R9</f>
        <v>2023-46</v>
      </c>
      <c r="S9" s="31" t="str">
        <f>'152551'!S9</f>
        <v>2023-47</v>
      </c>
      <c r="T9" s="31" t="str">
        <f>'152551'!T9</f>
        <v>2023-48</v>
      </c>
      <c r="U9" s="31" t="str">
        <f>'152551'!U9</f>
        <v>2023-49</v>
      </c>
      <c r="V9" s="31" t="str">
        <f>'152551'!V9</f>
        <v>2023-50</v>
      </c>
      <c r="W9" s="31" t="str">
        <f>'152551'!W9</f>
        <v>2023-51</v>
      </c>
      <c r="X9" s="31" t="str">
        <f>'152551'!X9</f>
        <v>2023-52</v>
      </c>
      <c r="Y9" s="31" t="s">
        <v>110</v>
      </c>
      <c r="Z9" s="31" t="s">
        <v>111</v>
      </c>
      <c r="AA9" s="31" t="s">
        <v>112</v>
      </c>
      <c r="AB9" s="31" t="s">
        <v>113</v>
      </c>
      <c r="AC9" s="31" t="s">
        <v>114</v>
      </c>
      <c r="AD9" s="31" t="s">
        <v>115</v>
      </c>
      <c r="AE9" s="153"/>
    </row>
    <row r="10" spans="1:43" s="2" customFormat="1" ht="50.1" customHeight="1" thickTop="1" thickBot="1">
      <c r="A10" s="167">
        <f>'PANEL DE CONTROL DISTRITAL'!A9</f>
        <v>1</v>
      </c>
      <c r="B10" s="169" t="str">
        <f>'PANEL DE CONTROL DISTRITAL'!B9</f>
        <v>ENTREVISTA</v>
      </c>
      <c r="C10" s="166" t="str">
        <f>'PANEL DE CONTROL DISTRITAL'!C9</f>
        <v xml:space="preserve"> Auxiliar de Atención Ciudadana</v>
      </c>
      <c r="D10" s="170" t="str">
        <f>'PANEL DE CONTROL DISTRITAL'!D9</f>
        <v>Efectividad de la entrevista =</v>
      </c>
      <c r="E10" s="166" t="str">
        <f>'PANEL DE CONTROL DISTRITAL'!E9</f>
        <v>(Número de trámites aplicados / (Número de fichas requisitadas - Notificaciones de improcedencia de trámite)) x 100</v>
      </c>
      <c r="F10" s="171" t="str">
        <f>'PANEL DE CONTROL DISTRITAL'!F9</f>
        <v>Semanal (remesa)</v>
      </c>
      <c r="G10" s="172">
        <f>'PANEL DE CONTROL DISTRITAL'!G9</f>
        <v>0.9</v>
      </c>
      <c r="H10" s="25" t="str">
        <f>'PANEL DE CONTROL DISTRITAL'!H9</f>
        <v>Número de trámites aplicados</v>
      </c>
      <c r="I10" s="64">
        <v>165</v>
      </c>
      <c r="J10" s="65">
        <v>770</v>
      </c>
      <c r="K10" s="65">
        <v>724</v>
      </c>
      <c r="L10" s="65">
        <v>967</v>
      </c>
      <c r="M10" s="65">
        <v>951</v>
      </c>
      <c r="N10" s="23">
        <v>937</v>
      </c>
      <c r="O10" s="23">
        <v>919</v>
      </c>
      <c r="P10" s="23">
        <v>895</v>
      </c>
      <c r="Q10" s="23">
        <v>908</v>
      </c>
      <c r="R10" s="23">
        <v>651</v>
      </c>
      <c r="S10" s="23">
        <v>1115</v>
      </c>
      <c r="T10" s="23">
        <v>1155</v>
      </c>
      <c r="U10" s="23">
        <v>1063</v>
      </c>
      <c r="V10" s="23">
        <v>1465</v>
      </c>
      <c r="W10" s="23">
        <v>1423</v>
      </c>
      <c r="X10" s="23">
        <v>1307</v>
      </c>
      <c r="Y10" s="23">
        <v>1435</v>
      </c>
      <c r="Z10" s="23">
        <v>1202</v>
      </c>
      <c r="AA10" s="23">
        <v>1784</v>
      </c>
      <c r="AB10" s="23">
        <v>2774</v>
      </c>
      <c r="AC10" s="75">
        <v>3801</v>
      </c>
      <c r="AD10" s="64">
        <v>853</v>
      </c>
      <c r="AE10" s="168">
        <f>IFERROR(SUM(I10:AD10)/SUM(I11:AD11),0)</f>
        <v>1</v>
      </c>
    </row>
    <row r="11" spans="1:43" s="2" customFormat="1" ht="50.1" customHeight="1" thickTop="1" thickBot="1">
      <c r="A11" s="167"/>
      <c r="B11" s="169"/>
      <c r="C11" s="166"/>
      <c r="D11" s="170"/>
      <c r="E11" s="166"/>
      <c r="F11" s="171"/>
      <c r="G11" s="172"/>
      <c r="H11" s="25" t="str">
        <f>'PANEL DE CONTROL DISTRITAL'!H10</f>
        <v>Número de fichas requisitadas - Notificaciones de improcedencia de trámite</v>
      </c>
      <c r="I11" s="66">
        <v>165</v>
      </c>
      <c r="J11" s="67">
        <v>770</v>
      </c>
      <c r="K11" s="67">
        <v>724</v>
      </c>
      <c r="L11" s="67">
        <v>967</v>
      </c>
      <c r="M11" s="67">
        <v>951</v>
      </c>
      <c r="N11" s="43">
        <v>937</v>
      </c>
      <c r="O11" s="43">
        <v>919</v>
      </c>
      <c r="P11" s="43">
        <v>895</v>
      </c>
      <c r="Q11" s="43">
        <v>908</v>
      </c>
      <c r="R11" s="43">
        <v>651</v>
      </c>
      <c r="S11" s="43">
        <v>1115</v>
      </c>
      <c r="T11" s="43">
        <v>1155</v>
      </c>
      <c r="U11" s="43">
        <v>1063</v>
      </c>
      <c r="V11" s="43">
        <v>1465</v>
      </c>
      <c r="W11" s="43">
        <v>1423</v>
      </c>
      <c r="X11" s="43">
        <v>1307</v>
      </c>
      <c r="Y11" s="43">
        <v>1435</v>
      </c>
      <c r="Z11" s="43">
        <v>1202</v>
      </c>
      <c r="AA11" s="43">
        <v>1784</v>
      </c>
      <c r="AB11" s="43">
        <v>2774</v>
      </c>
      <c r="AC11" s="98">
        <v>3801</v>
      </c>
      <c r="AD11" s="68">
        <v>853</v>
      </c>
      <c r="AE11" s="168"/>
    </row>
    <row r="12" spans="1:43" s="45" customFormat="1" ht="8.1" customHeight="1" thickTop="1" thickBot="1">
      <c r="A12" s="167">
        <v>2</v>
      </c>
      <c r="B12" s="167"/>
      <c r="C12" s="167"/>
      <c r="D12" s="167"/>
      <c r="E12" s="167"/>
      <c r="F12" s="167"/>
      <c r="G12" s="167"/>
      <c r="H12" s="167"/>
      <c r="I12" s="167"/>
      <c r="J12" s="167"/>
      <c r="K12" s="167"/>
      <c r="L12" s="167"/>
      <c r="M12" s="167"/>
      <c r="N12" s="167"/>
      <c r="O12" s="167"/>
      <c r="P12" s="167"/>
      <c r="Q12" s="167"/>
      <c r="R12" s="167"/>
      <c r="S12" s="167"/>
      <c r="T12" s="167"/>
      <c r="U12" s="167"/>
      <c r="V12" s="167"/>
      <c r="W12" s="167"/>
      <c r="X12" s="167"/>
      <c r="Y12" s="167"/>
      <c r="Z12" s="167"/>
      <c r="AA12" s="167"/>
      <c r="AB12" s="167"/>
      <c r="AC12" s="167"/>
      <c r="AD12" s="167"/>
      <c r="AE12" s="167"/>
      <c r="AF12" s="44"/>
      <c r="AG12" s="44"/>
      <c r="AH12" s="44"/>
      <c r="AI12" s="44"/>
      <c r="AJ12" s="44"/>
      <c r="AK12" s="44"/>
      <c r="AL12" s="44"/>
      <c r="AM12" s="44"/>
      <c r="AN12" s="44"/>
      <c r="AO12" s="44"/>
      <c r="AP12" s="44"/>
      <c r="AQ12" s="44"/>
    </row>
    <row r="13" spans="1:43" s="3" customFormat="1" ht="50.1" customHeight="1" thickTop="1" thickBot="1">
      <c r="A13" s="167">
        <f>'PANEL DE CONTROL DISTRITAL'!A12</f>
        <v>2</v>
      </c>
      <c r="B13" s="169" t="str">
        <f>'PANEL DE CONTROL DISTRITAL'!B12</f>
        <v>TRÁMITE</v>
      </c>
      <c r="C13" s="166" t="str">
        <f>'PANEL DE CONTROL DISTRITAL'!C12</f>
        <v>Operador de Equipo Tecnológico</v>
      </c>
      <c r="D13" s="170" t="str">
        <f>'PANEL DE CONTROL DISTRITAL'!D12</f>
        <v>Trámites exitosos efectivos=</v>
      </c>
      <c r="E13" s="166" t="str">
        <f>'PANEL DE CONTROL DISTRITAL'!E12</f>
        <v>(Número de trámites exitosos / Número de trámites aplicados) x 100</v>
      </c>
      <c r="F13" s="171" t="str">
        <f>'PANEL DE CONTROL DISTRITAL'!F12</f>
        <v>Semanal (remesa)</v>
      </c>
      <c r="G13" s="172">
        <f>'PANEL DE CONTROL DISTRITAL'!G12</f>
        <v>0.9</v>
      </c>
      <c r="H13" s="25" t="str">
        <f>'PANEL DE CONTROL DISTRITAL'!H12</f>
        <v>Número de trámites exitosos</v>
      </c>
      <c r="I13" s="64">
        <v>164</v>
      </c>
      <c r="J13" s="65">
        <v>764</v>
      </c>
      <c r="K13" s="65">
        <v>721</v>
      </c>
      <c r="L13" s="65">
        <v>963</v>
      </c>
      <c r="M13" s="65">
        <v>946</v>
      </c>
      <c r="N13" s="23">
        <v>929</v>
      </c>
      <c r="O13" s="23">
        <v>916</v>
      </c>
      <c r="P13" s="23">
        <v>892</v>
      </c>
      <c r="Q13" s="23">
        <v>900</v>
      </c>
      <c r="R13" s="23">
        <v>646</v>
      </c>
      <c r="S13" s="23">
        <v>1110</v>
      </c>
      <c r="T13" s="23">
        <v>1155</v>
      </c>
      <c r="U13" s="23">
        <v>1060</v>
      </c>
      <c r="V13" s="23">
        <v>1457</v>
      </c>
      <c r="W13" s="23">
        <v>1416</v>
      </c>
      <c r="X13" s="23">
        <v>1300</v>
      </c>
      <c r="Y13" s="23">
        <v>1431</v>
      </c>
      <c r="Z13" s="23">
        <v>1200</v>
      </c>
      <c r="AA13" s="23">
        <v>1780</v>
      </c>
      <c r="AB13" s="23">
        <v>2764</v>
      </c>
      <c r="AC13" s="75">
        <v>3782</v>
      </c>
      <c r="AD13" s="64">
        <v>847</v>
      </c>
      <c r="AE13" s="168">
        <f>IFERROR(SUM(I13:AD13)/SUM(I14:AD14),0)</f>
        <v>0.99556191314553988</v>
      </c>
    </row>
    <row r="14" spans="1:43" s="3" customFormat="1" ht="50.1" customHeight="1" thickTop="1" thickBot="1">
      <c r="A14" s="167"/>
      <c r="B14" s="169"/>
      <c r="C14" s="166"/>
      <c r="D14" s="170"/>
      <c r="E14" s="166"/>
      <c r="F14" s="171"/>
      <c r="G14" s="172"/>
      <c r="H14" s="25" t="str">
        <f>'PANEL DE CONTROL DISTRITAL'!H13</f>
        <v>Número de trámites aplicados</v>
      </c>
      <c r="I14" s="66">
        <v>165</v>
      </c>
      <c r="J14" s="67">
        <v>770</v>
      </c>
      <c r="K14" s="67">
        <v>724</v>
      </c>
      <c r="L14" s="67">
        <v>967</v>
      </c>
      <c r="M14" s="67">
        <v>951</v>
      </c>
      <c r="N14" s="43">
        <v>937</v>
      </c>
      <c r="O14" s="43">
        <v>919</v>
      </c>
      <c r="P14" s="43">
        <v>895</v>
      </c>
      <c r="Q14" s="43">
        <v>908</v>
      </c>
      <c r="R14" s="43">
        <v>651</v>
      </c>
      <c r="S14" s="43">
        <v>1115</v>
      </c>
      <c r="T14" s="43">
        <v>1155</v>
      </c>
      <c r="U14" s="43">
        <v>1063</v>
      </c>
      <c r="V14" s="43">
        <v>1465</v>
      </c>
      <c r="W14" s="43">
        <v>1423</v>
      </c>
      <c r="X14" s="43">
        <v>1307</v>
      </c>
      <c r="Y14" s="43">
        <v>1435</v>
      </c>
      <c r="Z14" s="43">
        <v>1202</v>
      </c>
      <c r="AA14" s="43">
        <v>1784</v>
      </c>
      <c r="AB14" s="43">
        <v>2774</v>
      </c>
      <c r="AC14" s="98">
        <v>3801</v>
      </c>
      <c r="AD14" s="68">
        <v>853</v>
      </c>
      <c r="AE14" s="168"/>
    </row>
    <row r="15" spans="1:43" s="45" customFormat="1" ht="8.1" customHeight="1" thickTop="1" thickBot="1">
      <c r="A15" s="167"/>
      <c r="B15" s="167"/>
      <c r="C15" s="167"/>
      <c r="D15" s="167"/>
      <c r="E15" s="167"/>
      <c r="F15" s="167"/>
      <c r="G15" s="167"/>
      <c r="H15" s="167"/>
      <c r="I15" s="167"/>
      <c r="J15" s="167"/>
      <c r="K15" s="167"/>
      <c r="L15" s="167"/>
      <c r="M15" s="167"/>
      <c r="N15" s="167"/>
      <c r="O15" s="167"/>
      <c r="P15" s="167"/>
      <c r="Q15" s="167"/>
      <c r="R15" s="167"/>
      <c r="S15" s="167"/>
      <c r="T15" s="167"/>
      <c r="U15" s="167"/>
      <c r="V15" s="167"/>
      <c r="W15" s="167"/>
      <c r="X15" s="167"/>
      <c r="Y15" s="167"/>
      <c r="Z15" s="167"/>
      <c r="AA15" s="167"/>
      <c r="AB15" s="167"/>
      <c r="AC15" s="167"/>
      <c r="AD15" s="167"/>
      <c r="AE15" s="167"/>
      <c r="AF15" s="44"/>
      <c r="AG15" s="44"/>
      <c r="AH15" s="44"/>
      <c r="AI15" s="44"/>
      <c r="AJ15" s="44"/>
      <c r="AK15" s="44"/>
      <c r="AL15" s="44"/>
      <c r="AM15" s="44"/>
      <c r="AN15" s="44"/>
      <c r="AO15" s="44"/>
      <c r="AP15" s="44"/>
      <c r="AQ15" s="44"/>
    </row>
    <row r="16" spans="1:43" s="3" customFormat="1" ht="50.1" customHeight="1" thickTop="1" thickBot="1">
      <c r="A16" s="167">
        <f>'PANEL DE CONTROL DISTRITAL'!A15</f>
        <v>3</v>
      </c>
      <c r="B16" s="169" t="str">
        <f>'PANEL DE CONTROL DISTRITAL'!B15</f>
        <v>TRANSFERENCIA</v>
      </c>
      <c r="C16" s="166" t="str">
        <f>'PANEL DE CONTROL DISTRITAL'!C15</f>
        <v>Responsable de Módulo</v>
      </c>
      <c r="D16" s="170" t="str">
        <f>'PANEL DE CONTROL DISTRITAL'!D15</f>
        <v xml:space="preserve">Transacciones exitosas = </v>
      </c>
      <c r="E16" s="166" t="str">
        <f>'PANEL DE CONTROL DISTRITAL'!E15</f>
        <v>(Número de Archivos de Transacción aceptados /Total de Archivos de Transacción procesados) x100</v>
      </c>
      <c r="F16" s="171" t="str">
        <f>'PANEL DE CONTROL DISTRITAL'!F15</f>
        <v>Semanal (remesa)</v>
      </c>
      <c r="G16" s="172">
        <f>'PANEL DE CONTROL DISTRITAL'!G15</f>
        <v>0.9</v>
      </c>
      <c r="H16" s="25" t="str">
        <f>'PANEL DE CONTROL DISTRITAL'!H15</f>
        <v>Número de Archivos de Transacción aceptados</v>
      </c>
      <c r="I16" s="64">
        <v>165</v>
      </c>
      <c r="J16" s="65">
        <v>770</v>
      </c>
      <c r="K16" s="65">
        <v>724</v>
      </c>
      <c r="L16" s="65">
        <v>967</v>
      </c>
      <c r="M16" s="65">
        <v>951</v>
      </c>
      <c r="N16" s="23">
        <v>937</v>
      </c>
      <c r="O16" s="23">
        <v>919</v>
      </c>
      <c r="P16" s="23">
        <v>895</v>
      </c>
      <c r="Q16" s="23">
        <v>908</v>
      </c>
      <c r="R16" s="23">
        <v>651</v>
      </c>
      <c r="S16" s="23">
        <v>1115</v>
      </c>
      <c r="T16" s="23">
        <v>1155</v>
      </c>
      <c r="U16" s="23">
        <v>1063</v>
      </c>
      <c r="V16" s="23">
        <v>1465</v>
      </c>
      <c r="W16" s="23">
        <v>1423</v>
      </c>
      <c r="X16" s="23">
        <v>1307</v>
      </c>
      <c r="Y16" s="23">
        <v>1435</v>
      </c>
      <c r="Z16" s="23">
        <v>1202</v>
      </c>
      <c r="AA16" s="23">
        <v>1784</v>
      </c>
      <c r="AB16" s="23">
        <v>2774</v>
      </c>
      <c r="AC16" s="75">
        <v>3801</v>
      </c>
      <c r="AD16" s="64">
        <v>853</v>
      </c>
      <c r="AE16" s="168">
        <f>IFERROR(SUM(I16:AD16)/SUM(I17:AD17),0)</f>
        <v>1</v>
      </c>
    </row>
    <row r="17" spans="1:43" s="3" customFormat="1" ht="50.1" customHeight="1" thickTop="1" thickBot="1">
      <c r="A17" s="167"/>
      <c r="B17" s="169"/>
      <c r="C17" s="166"/>
      <c r="D17" s="170"/>
      <c r="E17" s="166"/>
      <c r="F17" s="171"/>
      <c r="G17" s="172"/>
      <c r="H17" s="25" t="str">
        <f>'PANEL DE CONTROL DISTRITAL'!H16</f>
        <v>Total de Archivos de Transacción procesados</v>
      </c>
      <c r="I17" s="66">
        <v>165</v>
      </c>
      <c r="J17" s="67">
        <v>770</v>
      </c>
      <c r="K17" s="67">
        <v>724</v>
      </c>
      <c r="L17" s="67">
        <v>967</v>
      </c>
      <c r="M17" s="67">
        <v>951</v>
      </c>
      <c r="N17" s="43">
        <v>937</v>
      </c>
      <c r="O17" s="43">
        <v>919</v>
      </c>
      <c r="P17" s="43">
        <v>895</v>
      </c>
      <c r="Q17" s="43">
        <v>908</v>
      </c>
      <c r="R17" s="43">
        <v>651</v>
      </c>
      <c r="S17" s="43">
        <v>1115</v>
      </c>
      <c r="T17" s="43">
        <v>1155</v>
      </c>
      <c r="U17" s="43">
        <v>1063</v>
      </c>
      <c r="V17" s="43">
        <v>1465</v>
      </c>
      <c r="W17" s="43">
        <v>1423</v>
      </c>
      <c r="X17" s="43">
        <v>1307</v>
      </c>
      <c r="Y17" s="43">
        <v>1435</v>
      </c>
      <c r="Z17" s="43">
        <v>1202</v>
      </c>
      <c r="AA17" s="43">
        <v>1784</v>
      </c>
      <c r="AB17" s="43">
        <v>2774</v>
      </c>
      <c r="AC17" s="98">
        <v>3801</v>
      </c>
      <c r="AD17" s="68">
        <v>853</v>
      </c>
      <c r="AE17" s="168"/>
    </row>
    <row r="18" spans="1:43" s="45" customFormat="1" ht="8.1" customHeight="1" thickTop="1" thickBot="1">
      <c r="A18" s="167"/>
      <c r="B18" s="167"/>
      <c r="C18" s="167"/>
      <c r="D18" s="167"/>
      <c r="E18" s="167"/>
      <c r="F18" s="167"/>
      <c r="G18" s="167"/>
      <c r="H18" s="167"/>
      <c r="I18" s="167"/>
      <c r="J18" s="167"/>
      <c r="K18" s="167"/>
      <c r="L18" s="167"/>
      <c r="M18" s="167"/>
      <c r="N18" s="167"/>
      <c r="O18" s="167"/>
      <c r="P18" s="167"/>
      <c r="Q18" s="167"/>
      <c r="R18" s="167"/>
      <c r="S18" s="167"/>
      <c r="T18" s="167"/>
      <c r="U18" s="167"/>
      <c r="V18" s="167"/>
      <c r="W18" s="167"/>
      <c r="X18" s="167"/>
      <c r="Y18" s="167"/>
      <c r="Z18" s="167"/>
      <c r="AA18" s="167"/>
      <c r="AB18" s="167"/>
      <c r="AC18" s="167"/>
      <c r="AD18" s="167"/>
      <c r="AE18" s="167"/>
      <c r="AF18" s="44"/>
      <c r="AG18" s="44"/>
      <c r="AH18" s="44"/>
      <c r="AI18" s="44"/>
      <c r="AJ18" s="44"/>
      <c r="AK18" s="44"/>
      <c r="AL18" s="44"/>
      <c r="AM18" s="44"/>
      <c r="AN18" s="44"/>
      <c r="AO18" s="44"/>
      <c r="AP18" s="44"/>
      <c r="AQ18" s="44"/>
    </row>
    <row r="19" spans="1:43" s="3" customFormat="1" ht="50.1" customHeight="1" thickTop="1" thickBot="1">
      <c r="A19" s="167">
        <f>'PANEL DE CONTROL DISTRITAL'!A18</f>
        <v>4</v>
      </c>
      <c r="B19" s="169" t="str">
        <f>'PANEL DE CONTROL DISTRITAL'!B18</f>
        <v>CONCILIACIÓN</v>
      </c>
      <c r="C19" s="166" t="str">
        <f>'PANEL DE CONTROL DISTRITAL'!C18</f>
        <v>Responsable de Módulo</v>
      </c>
      <c r="D19" s="170" t="str">
        <f>'PANEL DE CONTROL DISTRITAL'!D18</f>
        <v xml:space="preserve">Credenciales disponibles para entrega = </v>
      </c>
      <c r="E19" s="166" t="str">
        <f>'PANEL DE CONTROL DISTRITAL'!E18</f>
        <v>((Credenciales recibidas - Credenciales inconsistentes) / Credenciales recibidas) x 100</v>
      </c>
      <c r="F19" s="171" t="str">
        <f>'PANEL DE CONTROL DISTRITAL'!F18</f>
        <v>Semanal (remesa)</v>
      </c>
      <c r="G19" s="172">
        <f>'PANEL DE CONTROL DISTRITAL'!G18</f>
        <v>0.9</v>
      </c>
      <c r="H19" s="25" t="str">
        <f>'PANEL DE CONTROL DISTRITAL'!H18</f>
        <v xml:space="preserve">Credenciales Recibidas - Credenciales inconsistentes </v>
      </c>
      <c r="I19" s="64">
        <v>0</v>
      </c>
      <c r="J19" s="65">
        <v>999</v>
      </c>
      <c r="K19" s="65">
        <v>945</v>
      </c>
      <c r="L19" s="65">
        <v>782</v>
      </c>
      <c r="M19" s="65">
        <v>800</v>
      </c>
      <c r="N19" s="23">
        <v>959</v>
      </c>
      <c r="O19" s="23">
        <v>1053</v>
      </c>
      <c r="P19" s="23">
        <v>756</v>
      </c>
      <c r="Q19" s="23">
        <v>1069</v>
      </c>
      <c r="R19" s="23">
        <v>722</v>
      </c>
      <c r="S19" s="23">
        <v>709</v>
      </c>
      <c r="T19" s="23">
        <v>1104</v>
      </c>
      <c r="U19" s="23">
        <v>1203</v>
      </c>
      <c r="V19" s="23">
        <v>1142</v>
      </c>
      <c r="W19" s="23">
        <v>1181</v>
      </c>
      <c r="X19" s="23">
        <v>1396</v>
      </c>
      <c r="Y19" s="23">
        <v>1121</v>
      </c>
      <c r="Z19" s="23">
        <v>827</v>
      </c>
      <c r="AA19" s="23">
        <v>1053</v>
      </c>
      <c r="AB19" s="23">
        <v>3534</v>
      </c>
      <c r="AC19" s="75">
        <v>1847</v>
      </c>
      <c r="AD19" s="64">
        <v>0</v>
      </c>
      <c r="AE19" s="168">
        <f>IFERROR(SUM(I19:AD19)/SUM(I20:AD20),0)</f>
        <v>1</v>
      </c>
    </row>
    <row r="20" spans="1:43" s="3" customFormat="1" ht="50.1" customHeight="1" thickTop="1" thickBot="1">
      <c r="A20" s="167"/>
      <c r="B20" s="169"/>
      <c r="C20" s="166"/>
      <c r="D20" s="170"/>
      <c r="E20" s="166"/>
      <c r="F20" s="171"/>
      <c r="G20" s="172"/>
      <c r="H20" s="25" t="str">
        <f>'PANEL DE CONTROL DISTRITAL'!H19</f>
        <v>Credenciales recibidas</v>
      </c>
      <c r="I20" s="66">
        <v>0</v>
      </c>
      <c r="J20" s="67">
        <v>999</v>
      </c>
      <c r="K20" s="67">
        <v>945</v>
      </c>
      <c r="L20" s="67">
        <v>782</v>
      </c>
      <c r="M20" s="67">
        <v>800</v>
      </c>
      <c r="N20" s="43">
        <v>959</v>
      </c>
      <c r="O20" s="43">
        <v>1053</v>
      </c>
      <c r="P20" s="43">
        <v>756</v>
      </c>
      <c r="Q20" s="43">
        <v>1069</v>
      </c>
      <c r="R20" s="43">
        <v>722</v>
      </c>
      <c r="S20" s="43">
        <v>709</v>
      </c>
      <c r="T20" s="43">
        <v>1104</v>
      </c>
      <c r="U20" s="43">
        <v>1203</v>
      </c>
      <c r="V20" s="43">
        <v>1142</v>
      </c>
      <c r="W20" s="43">
        <v>1181</v>
      </c>
      <c r="X20" s="43">
        <v>1396</v>
      </c>
      <c r="Y20" s="43">
        <v>1121</v>
      </c>
      <c r="Z20" s="43">
        <v>827</v>
      </c>
      <c r="AA20" s="43">
        <v>1053</v>
      </c>
      <c r="AB20" s="43">
        <v>3534</v>
      </c>
      <c r="AC20" s="98">
        <v>1847</v>
      </c>
      <c r="AD20" s="68">
        <v>0</v>
      </c>
      <c r="AE20" s="168"/>
    </row>
    <row r="21" spans="1:43" s="45" customFormat="1" ht="8.1" customHeight="1" thickTop="1" thickBot="1">
      <c r="A21" s="46"/>
      <c r="B21" s="47"/>
      <c r="C21" s="48"/>
      <c r="D21" s="49"/>
      <c r="E21" s="48"/>
      <c r="F21" s="50"/>
      <c r="G21" s="51"/>
      <c r="H21" s="52"/>
      <c r="I21" s="53"/>
      <c r="J21" s="53"/>
      <c r="K21" s="53"/>
      <c r="L21" s="53"/>
      <c r="M21" s="53"/>
      <c r="N21" s="53"/>
      <c r="O21" s="53"/>
      <c r="P21" s="53"/>
      <c r="Q21" s="53"/>
      <c r="R21" s="53"/>
      <c r="S21" s="53"/>
      <c r="T21" s="53"/>
      <c r="U21" s="53"/>
      <c r="V21" s="53"/>
      <c r="W21" s="53"/>
      <c r="X21" s="53"/>
      <c r="Y21" s="53"/>
      <c r="Z21" s="53"/>
      <c r="AA21" s="53"/>
      <c r="AB21" s="53"/>
      <c r="AC21" s="53"/>
      <c r="AD21" s="53"/>
      <c r="AE21" s="54"/>
      <c r="AF21" s="44"/>
      <c r="AG21" s="44"/>
      <c r="AH21" s="44"/>
      <c r="AI21" s="44"/>
      <c r="AJ21" s="44"/>
      <c r="AK21" s="44"/>
      <c r="AL21" s="44"/>
      <c r="AM21" s="44"/>
      <c r="AN21" s="44"/>
      <c r="AO21" s="44"/>
      <c r="AP21" s="44"/>
      <c r="AQ21" s="44"/>
    </row>
    <row r="22" spans="1:43" s="3" customFormat="1" ht="50.1" customHeight="1" thickTop="1" thickBot="1">
      <c r="A22" s="167">
        <f>'PANEL DE CONTROL DISTRITAL'!A21</f>
        <v>5</v>
      </c>
      <c r="B22" s="169" t="str">
        <f>'PANEL DE CONTROL DISTRITAL'!B21</f>
        <v>CONCILIACIÓN</v>
      </c>
      <c r="C22" s="166" t="str">
        <f>'PANEL DE CONTROL DISTRITAL'!C21</f>
        <v>Responsable de Módulo</v>
      </c>
      <c r="D22" s="170" t="str">
        <f>'PANEL DE CONTROL DISTRITAL'!D21</f>
        <v xml:space="preserve">Credenciales disponibles para entrega = </v>
      </c>
      <c r="E22" s="166" t="str">
        <f>'PANEL DE CONTROL DISTRITAL'!E21</f>
        <v>(Credenciales en resguardo / Credenciales totales en SIIRFE disponibles para entrega) x 100</v>
      </c>
      <c r="F22" s="171" t="str">
        <f>'PANEL DE CONTROL DISTRITAL'!F21</f>
        <v>Semanal (remesa)</v>
      </c>
      <c r="G22" s="172">
        <f>'PANEL DE CONTROL DISTRITAL'!G21</f>
        <v>1</v>
      </c>
      <c r="H22" s="25" t="str">
        <f>'PANEL DE CONTROL DISTRITAL'!H21</f>
        <v>Credenciales en resguardo</v>
      </c>
      <c r="I22" s="64">
        <v>0</v>
      </c>
      <c r="J22" s="65">
        <v>999</v>
      </c>
      <c r="K22" s="65">
        <v>945</v>
      </c>
      <c r="L22" s="65">
        <v>782</v>
      </c>
      <c r="M22" s="65">
        <v>800</v>
      </c>
      <c r="N22" s="23">
        <v>959</v>
      </c>
      <c r="O22" s="23">
        <v>1053</v>
      </c>
      <c r="P22" s="23">
        <v>756</v>
      </c>
      <c r="Q22" s="23">
        <v>1069</v>
      </c>
      <c r="R22" s="23">
        <v>722</v>
      </c>
      <c r="S22" s="23">
        <v>709</v>
      </c>
      <c r="T22" s="23">
        <v>1104</v>
      </c>
      <c r="U22" s="23">
        <v>1203</v>
      </c>
      <c r="V22" s="23">
        <v>1142</v>
      </c>
      <c r="W22" s="23">
        <v>1181</v>
      </c>
      <c r="X22" s="23">
        <v>1396</v>
      </c>
      <c r="Y22" s="23">
        <v>1121</v>
      </c>
      <c r="Z22" s="23">
        <v>827</v>
      </c>
      <c r="AA22" s="23">
        <v>1053</v>
      </c>
      <c r="AB22" s="23">
        <v>3534</v>
      </c>
      <c r="AC22" s="75">
        <v>1847</v>
      </c>
      <c r="AD22" s="64">
        <v>0</v>
      </c>
      <c r="AE22" s="168">
        <f>IFERROR(SUM(I22:AD22)/SUM(I23:AD23),0)</f>
        <v>1</v>
      </c>
    </row>
    <row r="23" spans="1:43" s="3" customFormat="1" ht="50.1" customHeight="1" thickTop="1" thickBot="1">
      <c r="A23" s="167"/>
      <c r="B23" s="169"/>
      <c r="C23" s="166"/>
      <c r="D23" s="170"/>
      <c r="E23" s="166"/>
      <c r="F23" s="171"/>
      <c r="G23" s="172"/>
      <c r="H23" s="25" t="str">
        <f>'PANEL DE CONTROL DISTRITAL'!H22</f>
        <v>Credenciales totales en SIIRFE disponibles para entrega</v>
      </c>
      <c r="I23" s="66">
        <v>0</v>
      </c>
      <c r="J23" s="67">
        <v>999</v>
      </c>
      <c r="K23" s="67">
        <v>945</v>
      </c>
      <c r="L23" s="67">
        <v>782</v>
      </c>
      <c r="M23" s="67">
        <v>800</v>
      </c>
      <c r="N23" s="43">
        <v>959</v>
      </c>
      <c r="O23" s="43">
        <v>1053</v>
      </c>
      <c r="P23" s="43">
        <v>756</v>
      </c>
      <c r="Q23" s="43">
        <v>1069</v>
      </c>
      <c r="R23" s="43">
        <v>722</v>
      </c>
      <c r="S23" s="43">
        <v>709</v>
      </c>
      <c r="T23" s="43">
        <v>1104</v>
      </c>
      <c r="U23" s="43">
        <v>1203</v>
      </c>
      <c r="V23" s="43">
        <v>1142</v>
      </c>
      <c r="W23" s="43">
        <v>1181</v>
      </c>
      <c r="X23" s="43">
        <v>1396</v>
      </c>
      <c r="Y23" s="43">
        <v>1121</v>
      </c>
      <c r="Z23" s="43">
        <v>827</v>
      </c>
      <c r="AA23" s="43">
        <v>1053</v>
      </c>
      <c r="AB23" s="43">
        <v>3534</v>
      </c>
      <c r="AC23" s="98">
        <v>1847</v>
      </c>
      <c r="AD23" s="68">
        <v>0</v>
      </c>
      <c r="AE23" s="168"/>
    </row>
    <row r="24" spans="1:43" s="4" customFormat="1" ht="7.5" customHeight="1" thickTop="1" thickBot="1">
      <c r="A24" s="167">
        <v>1137</v>
      </c>
      <c r="B24" s="167"/>
      <c r="C24" s="167"/>
      <c r="D24" s="167"/>
      <c r="E24" s="167"/>
      <c r="F24" s="167"/>
      <c r="G24" s="167"/>
      <c r="H24" s="167"/>
      <c r="I24" s="167"/>
      <c r="J24" s="167"/>
      <c r="K24" s="167"/>
      <c r="L24" s="167"/>
      <c r="M24" s="167"/>
      <c r="N24" s="167"/>
      <c r="O24" s="167"/>
      <c r="P24" s="167"/>
      <c r="Q24" s="167"/>
      <c r="R24" s="167"/>
      <c r="S24" s="167"/>
      <c r="T24" s="167"/>
      <c r="U24" s="167"/>
      <c r="V24" s="167"/>
      <c r="W24" s="167"/>
      <c r="X24" s="167"/>
      <c r="Y24" s="167"/>
      <c r="Z24" s="167"/>
      <c r="AA24" s="167"/>
      <c r="AB24" s="167"/>
      <c r="AC24" s="167"/>
      <c r="AD24" s="167"/>
      <c r="AE24" s="167"/>
    </row>
    <row r="25" spans="1:43" ht="50.1" customHeight="1" thickTop="1" thickBot="1">
      <c r="A25" s="167">
        <f>'PANEL DE CONTROL DISTRITAL'!A24</f>
        <v>6</v>
      </c>
      <c r="B25" s="169" t="str">
        <f>'PANEL DE CONTROL DISTRITAL'!B24</f>
        <v>ENTREGA</v>
      </c>
      <c r="C25" s="166" t="str">
        <f>'PANEL DE CONTROL DISTRITAL'!C24</f>
        <v>Operador de Equipo Tecnológico</v>
      </c>
      <c r="D25" s="170" t="str">
        <f>'PANEL DE CONTROL DISTRITAL'!D24</f>
        <v xml:space="preserve">Efectividad de entrega de CPV en MAC = </v>
      </c>
      <c r="E25" s="166" t="str">
        <f>'PANEL DE CONTROL DISTRITAL'!E24</f>
        <v>(Total de credenciales entregadas / Total de credenciales solicitadas) x 100</v>
      </c>
      <c r="F25" s="171" t="str">
        <f>'PANEL DE CONTROL DISTRITAL'!F24</f>
        <v>Semanal (remesa)</v>
      </c>
      <c r="G25" s="172">
        <f>'PANEL DE CONTROL DISTRITAL'!G24</f>
        <v>0.9</v>
      </c>
      <c r="H25" s="25" t="str">
        <f>'PANEL DE CONTROL DISTRITAL'!H24</f>
        <v xml:space="preserve">Total de credenciales entregadas </v>
      </c>
      <c r="I25" s="64">
        <v>227</v>
      </c>
      <c r="J25" s="65">
        <v>977</v>
      </c>
      <c r="K25" s="65">
        <v>812</v>
      </c>
      <c r="L25" s="65">
        <v>926</v>
      </c>
      <c r="M25" s="65">
        <v>887</v>
      </c>
      <c r="N25" s="23">
        <v>924</v>
      </c>
      <c r="O25" s="23">
        <v>944</v>
      </c>
      <c r="P25" s="23">
        <v>912</v>
      </c>
      <c r="Q25" s="23">
        <v>907</v>
      </c>
      <c r="R25" s="23">
        <v>730</v>
      </c>
      <c r="S25" s="23">
        <v>944</v>
      </c>
      <c r="T25" s="23">
        <v>905</v>
      </c>
      <c r="U25" s="23">
        <v>1033</v>
      </c>
      <c r="V25" s="23">
        <v>1009</v>
      </c>
      <c r="W25" s="23">
        <v>1318</v>
      </c>
      <c r="X25" s="23">
        <v>1396</v>
      </c>
      <c r="Y25" s="23">
        <v>1370</v>
      </c>
      <c r="Z25" s="23">
        <v>1190</v>
      </c>
      <c r="AA25" s="23">
        <v>1137</v>
      </c>
      <c r="AB25" s="23">
        <v>1585</v>
      </c>
      <c r="AC25" s="75">
        <v>2339</v>
      </c>
      <c r="AD25" s="64">
        <v>352</v>
      </c>
      <c r="AE25" s="168">
        <f>IFERROR(SUM(I25:AD25)/SUM(I26:AD26),0)</f>
        <v>0.99833785320619373</v>
      </c>
    </row>
    <row r="26" spans="1:43" ht="50.1" customHeight="1" thickTop="1" thickBot="1">
      <c r="A26" s="167"/>
      <c r="B26" s="169"/>
      <c r="C26" s="166"/>
      <c r="D26" s="170"/>
      <c r="E26" s="166"/>
      <c r="F26" s="171"/>
      <c r="G26" s="172"/>
      <c r="H26" s="25" t="str">
        <f>'PANEL DE CONTROL DISTRITAL'!H25</f>
        <v xml:space="preserve"> Total de credenciales solicitadas</v>
      </c>
      <c r="I26" s="66">
        <v>227</v>
      </c>
      <c r="J26" s="67">
        <v>977</v>
      </c>
      <c r="K26" s="67">
        <v>814</v>
      </c>
      <c r="L26" s="67">
        <v>926</v>
      </c>
      <c r="M26" s="67">
        <v>885</v>
      </c>
      <c r="N26" s="43">
        <v>925</v>
      </c>
      <c r="O26" s="43">
        <v>946</v>
      </c>
      <c r="P26" s="43">
        <v>914</v>
      </c>
      <c r="Q26" s="43">
        <v>907</v>
      </c>
      <c r="R26" s="43">
        <v>730</v>
      </c>
      <c r="S26" s="43">
        <v>945</v>
      </c>
      <c r="T26" s="43">
        <v>907</v>
      </c>
      <c r="U26" s="43">
        <v>1034</v>
      </c>
      <c r="V26" s="43">
        <v>1010</v>
      </c>
      <c r="W26" s="43">
        <v>1318</v>
      </c>
      <c r="X26" s="43">
        <v>1396</v>
      </c>
      <c r="Y26" s="43">
        <v>1372</v>
      </c>
      <c r="Z26" s="43">
        <v>1206</v>
      </c>
      <c r="AA26" s="43">
        <v>1147</v>
      </c>
      <c r="AB26" s="43">
        <v>1585</v>
      </c>
      <c r="AC26" s="98">
        <v>2339</v>
      </c>
      <c r="AD26" s="68">
        <v>352</v>
      </c>
      <c r="AE26" s="168"/>
    </row>
    <row r="27" spans="1:43" ht="15.75" customHeight="1" thickTop="1">
      <c r="B27" s="1" t="s">
        <v>116</v>
      </c>
      <c r="H27" s="55"/>
      <c r="I27" s="56"/>
      <c r="J27" s="56"/>
      <c r="K27" s="56"/>
      <c r="L27" s="56"/>
      <c r="M27" s="56"/>
      <c r="N27" s="56"/>
      <c r="O27" s="56"/>
      <c r="P27" s="56"/>
      <c r="Q27" s="56"/>
      <c r="R27" s="56"/>
      <c r="S27" s="56"/>
      <c r="T27" s="56"/>
      <c r="U27" s="56"/>
      <c r="V27" s="56"/>
      <c r="W27" s="56"/>
      <c r="X27" s="56"/>
      <c r="Y27" s="56"/>
      <c r="Z27" s="56"/>
      <c r="AA27" s="56"/>
      <c r="AB27" s="56"/>
      <c r="AC27" s="56"/>
      <c r="AD27" s="56"/>
      <c r="AE27" s="12"/>
    </row>
    <row r="28" spans="1:43" ht="15.75" customHeight="1">
      <c r="H28" s="57"/>
    </row>
    <row r="29" spans="1:43" ht="15.75" customHeight="1">
      <c r="H29" s="57"/>
      <c r="I29" s="179" t="s">
        <v>117</v>
      </c>
      <c r="J29" s="179"/>
      <c r="K29" s="179"/>
      <c r="L29" s="179"/>
    </row>
    <row r="30" spans="1:43" ht="15.75" customHeight="1">
      <c r="H30" s="57"/>
      <c r="I30" s="26"/>
      <c r="J30" s="27" t="s">
        <v>118</v>
      </c>
      <c r="K30" s="27"/>
      <c r="L30" s="27"/>
    </row>
    <row r="31" spans="1:43" ht="39" customHeight="1">
      <c r="H31" s="57"/>
      <c r="I31" s="28"/>
      <c r="J31" s="27" t="s">
        <v>119</v>
      </c>
      <c r="K31" s="27"/>
      <c r="L31" s="27"/>
    </row>
    <row r="32" spans="1:43" ht="30" customHeight="1">
      <c r="H32" s="57"/>
      <c r="I32" s="29"/>
      <c r="J32" s="27" t="s">
        <v>120</v>
      </c>
      <c r="K32" s="27"/>
      <c r="L32" s="27"/>
    </row>
    <row r="33" spans="2:13" ht="30" customHeight="1">
      <c r="H33" s="57"/>
      <c r="I33" s="27"/>
      <c r="J33" s="27"/>
      <c r="K33" s="27"/>
      <c r="L33" s="27"/>
    </row>
    <row r="34" spans="2:13" ht="30" customHeight="1">
      <c r="B34" s="180" t="s">
        <v>121</v>
      </c>
      <c r="C34" s="180"/>
      <c r="D34" s="180"/>
      <c r="E34" s="180"/>
      <c r="F34" s="180"/>
      <c r="G34" s="180"/>
      <c r="H34" s="180"/>
      <c r="I34" s="180"/>
      <c r="J34" s="180"/>
      <c r="K34" s="180"/>
      <c r="L34" s="180"/>
      <c r="M34" s="181"/>
    </row>
    <row r="35" spans="2:13" ht="30" customHeight="1">
      <c r="B35" s="182" t="s">
        <v>122</v>
      </c>
      <c r="C35" s="182"/>
      <c r="D35" s="182"/>
      <c r="E35" s="182"/>
      <c r="F35" s="182"/>
      <c r="G35" s="183"/>
      <c r="H35" s="184" t="s">
        <v>123</v>
      </c>
      <c r="I35" s="182"/>
      <c r="J35" s="182"/>
      <c r="K35" s="182"/>
      <c r="L35" s="182"/>
      <c r="M35" s="183"/>
    </row>
    <row r="36" spans="2:13" ht="30" customHeight="1">
      <c r="B36" s="173"/>
      <c r="C36" s="174"/>
      <c r="D36" s="174"/>
      <c r="E36" s="174"/>
      <c r="F36" s="174"/>
      <c r="G36" s="175"/>
      <c r="H36" s="173"/>
      <c r="I36" s="174"/>
      <c r="J36" s="174"/>
      <c r="K36" s="174"/>
      <c r="L36" s="174"/>
      <c r="M36" s="175"/>
    </row>
    <row r="37" spans="2:13" ht="30" customHeight="1">
      <c r="B37" s="176"/>
      <c r="C37" s="177"/>
      <c r="D37" s="177"/>
      <c r="E37" s="177"/>
      <c r="F37" s="177"/>
      <c r="G37" s="178"/>
      <c r="H37" s="176"/>
      <c r="I37" s="177"/>
      <c r="J37" s="177"/>
      <c r="K37" s="177"/>
      <c r="L37" s="177"/>
      <c r="M37" s="178"/>
    </row>
    <row r="38" spans="2:13" ht="35.1" customHeight="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1">
    <mergeCell ref="AE25:AE26"/>
    <mergeCell ref="I29:L29"/>
    <mergeCell ref="B34:M34"/>
    <mergeCell ref="B35:G35"/>
    <mergeCell ref="H35:M35"/>
    <mergeCell ref="B36:G37"/>
    <mergeCell ref="H36:M37"/>
    <mergeCell ref="G22:G23"/>
    <mergeCell ref="AE22:AE23"/>
    <mergeCell ref="A24:AE24"/>
    <mergeCell ref="A25:A26"/>
    <mergeCell ref="B25:B26"/>
    <mergeCell ref="C25:C26"/>
    <mergeCell ref="D25:D26"/>
    <mergeCell ref="E25:E26"/>
    <mergeCell ref="F25:F26"/>
    <mergeCell ref="G25:G26"/>
    <mergeCell ref="A22:A23"/>
    <mergeCell ref="B22:B23"/>
    <mergeCell ref="C22:C23"/>
    <mergeCell ref="D22:D23"/>
    <mergeCell ref="E22:E23"/>
    <mergeCell ref="F22:F23"/>
    <mergeCell ref="A18:AE18"/>
    <mergeCell ref="A19:A20"/>
    <mergeCell ref="B19:B20"/>
    <mergeCell ref="C19:C20"/>
    <mergeCell ref="D19:D20"/>
    <mergeCell ref="E19:E20"/>
    <mergeCell ref="F19:F20"/>
    <mergeCell ref="G19:G20"/>
    <mergeCell ref="AE19:AE20"/>
    <mergeCell ref="A15:AE15"/>
    <mergeCell ref="A16:A17"/>
    <mergeCell ref="B16:B17"/>
    <mergeCell ref="C16:C17"/>
    <mergeCell ref="D16:D17"/>
    <mergeCell ref="E16:E17"/>
    <mergeCell ref="F16:F17"/>
    <mergeCell ref="G16:G17"/>
    <mergeCell ref="AE16:AE17"/>
    <mergeCell ref="A10:A11"/>
    <mergeCell ref="B10:B11"/>
    <mergeCell ref="C10:C11"/>
    <mergeCell ref="D10:D11"/>
    <mergeCell ref="E10:E11"/>
    <mergeCell ref="A12:AE12"/>
    <mergeCell ref="A13:A14"/>
    <mergeCell ref="B13:B14"/>
    <mergeCell ref="C13:C14"/>
    <mergeCell ref="D13:D14"/>
    <mergeCell ref="E13:E14"/>
    <mergeCell ref="F13:F14"/>
    <mergeCell ref="G13:G14"/>
    <mergeCell ref="AE13:AE14"/>
    <mergeCell ref="AE10:AE11"/>
    <mergeCell ref="F10:F11"/>
    <mergeCell ref="AE6:AE9"/>
    <mergeCell ref="B7:D7"/>
    <mergeCell ref="A1:AE1"/>
    <mergeCell ref="F2:G2"/>
    <mergeCell ref="A4:AE4"/>
    <mergeCell ref="A5:AE5"/>
    <mergeCell ref="E7:H7"/>
    <mergeCell ref="I7:X7"/>
    <mergeCell ref="B8:X8"/>
    <mergeCell ref="A6:A9"/>
    <mergeCell ref="B6:H6"/>
    <mergeCell ref="I6:X6"/>
    <mergeCell ref="X2:AE2"/>
    <mergeCell ref="G10:G11"/>
  </mergeCells>
  <conditionalFormatting sqref="I21:AD21">
    <cfRule type="colorScale" priority="695">
      <colorScale>
        <cfvo type="min"/>
        <cfvo type="percentile" val="50"/>
        <cfvo type="max"/>
        <color rgb="FFE98BD7"/>
        <color rgb="FFD5007F"/>
        <color rgb="FF950054"/>
      </colorScale>
    </cfRule>
  </conditionalFormatting>
  <conditionalFormatting sqref="AE10">
    <cfRule type="cellIs" dxfId="271" priority="15" operator="greaterThan">
      <formula>95%</formula>
    </cfRule>
    <cfRule type="cellIs" dxfId="270" priority="16" operator="greaterThanOrEqual">
      <formula>90%</formula>
    </cfRule>
    <cfRule type="cellIs" dxfId="269" priority="17" operator="lessThan">
      <formula>89.99%</formula>
    </cfRule>
  </conditionalFormatting>
  <conditionalFormatting sqref="AE13">
    <cfRule type="cellIs" dxfId="268" priority="12" operator="greaterThan">
      <formula>95%</formula>
    </cfRule>
    <cfRule type="cellIs" dxfId="267" priority="13" operator="greaterThanOrEqual">
      <formula>90%</formula>
    </cfRule>
    <cfRule type="cellIs" dxfId="266" priority="14" operator="lessThan">
      <formula>89.99%</formula>
    </cfRule>
  </conditionalFormatting>
  <conditionalFormatting sqref="AE16">
    <cfRule type="cellIs" dxfId="265" priority="9" operator="greaterThan">
      <formula>95%</formula>
    </cfRule>
    <cfRule type="cellIs" dxfId="264" priority="10" operator="greaterThanOrEqual">
      <formula>90%</formula>
    </cfRule>
    <cfRule type="cellIs" dxfId="263" priority="11" operator="lessThan">
      <formula>89.99%</formula>
    </cfRule>
  </conditionalFormatting>
  <conditionalFormatting sqref="AE19">
    <cfRule type="cellIs" dxfId="262" priority="6" operator="greaterThan">
      <formula>95%</formula>
    </cfRule>
    <cfRule type="cellIs" dxfId="261" priority="7" operator="greaterThanOrEqual">
      <formula>90%</formula>
    </cfRule>
    <cfRule type="cellIs" dxfId="260" priority="8" operator="lessThan">
      <formula>89.99%</formula>
    </cfRule>
  </conditionalFormatting>
  <conditionalFormatting sqref="AE22">
    <cfRule type="cellIs" dxfId="259" priority="1" operator="greaterThanOrEqual">
      <formula>100%</formula>
    </cfRule>
    <cfRule type="cellIs" dxfId="258" priority="2" operator="lessThan">
      <formula>99.99%</formula>
    </cfRule>
  </conditionalFormatting>
  <conditionalFormatting sqref="AE25">
    <cfRule type="cellIs" dxfId="257" priority="3" operator="greaterThan">
      <formula>95%</formula>
    </cfRule>
    <cfRule type="cellIs" dxfId="256" priority="4" operator="greaterThanOrEqual">
      <formula>90%</formula>
    </cfRule>
    <cfRule type="cellIs" dxfId="255" priority="5" operator="lessThan">
      <formula>89.99%</formula>
    </cfRule>
  </conditionalFormatting>
  <dataValidations count="1">
    <dataValidation showDropDown="1" showInputMessage="1" showErrorMessage="1" sqref="C21 G19:G23 G10:G11 G16:G17 G13:G14 G25:G26" xr:uid="{4A6E343E-35DF-4263-9716-5F8A0001E419}"/>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3D7EA0-CC46-4C5E-BA17-395226031373}">
  <sheetPr>
    <tabColor rgb="FF972958"/>
  </sheetPr>
  <dimension ref="A1:AQ48"/>
  <sheetViews>
    <sheetView showGridLines="0" topLeftCell="Q21" zoomScale="85" zoomScaleNormal="85" workbookViewId="0">
      <selection activeCell="AD17" sqref="AD17"/>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0" width="10.7109375" style="1" customWidth="1"/>
    <col min="31" max="31" width="22.7109375" style="1" customWidth="1"/>
    <col min="32" max="16384" width="11.42578125" style="1"/>
  </cols>
  <sheetData>
    <row r="1" spans="1:43" ht="40.5" customHeight="1">
      <c r="A1" s="148" t="str">
        <f>'PANEL DE CONTROL DISTRITAL'!A1:Q1</f>
        <v>INSTITUTO NACIONAL ELECTORAL
SISTEMA DE GESTIÓN DE LA CALIDAD
ESTADO DE MÉXICO</v>
      </c>
      <c r="B1" s="148"/>
      <c r="C1" s="148"/>
      <c r="D1" s="148"/>
      <c r="E1" s="148"/>
      <c r="F1" s="148"/>
      <c r="G1" s="148"/>
      <c r="H1" s="148"/>
      <c r="I1" s="148"/>
      <c r="J1" s="148"/>
      <c r="K1" s="148"/>
      <c r="L1" s="148"/>
      <c r="M1" s="148"/>
      <c r="N1" s="148"/>
      <c r="O1" s="148"/>
      <c r="P1" s="148"/>
      <c r="Q1" s="148"/>
      <c r="R1" s="148"/>
      <c r="S1" s="148"/>
      <c r="T1" s="148"/>
      <c r="U1" s="148"/>
      <c r="V1" s="148"/>
      <c r="W1" s="148"/>
      <c r="X1" s="148"/>
      <c r="Y1" s="148"/>
      <c r="Z1" s="148"/>
      <c r="AA1" s="148"/>
      <c r="AB1" s="148"/>
      <c r="AC1" s="148"/>
      <c r="AD1" s="148"/>
      <c r="AE1" s="148"/>
    </row>
    <row r="2" spans="1:43" ht="33.75" customHeight="1">
      <c r="A2" s="11"/>
      <c r="B2" s="11"/>
      <c r="C2" s="11"/>
      <c r="D2" s="9" t="s">
        <v>89</v>
      </c>
      <c r="E2" s="9">
        <v>35</v>
      </c>
      <c r="F2" s="149" t="s">
        <v>90</v>
      </c>
      <c r="G2" s="149"/>
      <c r="H2" s="20">
        <v>153551</v>
      </c>
      <c r="I2" s="19"/>
      <c r="J2" s="19"/>
      <c r="K2" s="19"/>
      <c r="L2" s="19"/>
      <c r="M2" s="19"/>
      <c r="N2" s="19"/>
      <c r="O2" s="19"/>
      <c r="P2" s="19"/>
      <c r="Q2" s="19"/>
      <c r="R2" s="19"/>
      <c r="S2" s="19"/>
      <c r="T2" s="19"/>
      <c r="U2" s="19"/>
      <c r="V2" s="19"/>
      <c r="X2" s="150" t="str">
        <f>'PANEL DE CONTROL DISTRITAL'!M2</f>
        <v>Fecha de corte: 22/01/2024</v>
      </c>
      <c r="Y2" s="150"/>
      <c r="Z2" s="150"/>
      <c r="AA2" s="150"/>
      <c r="AB2" s="150"/>
      <c r="AC2" s="150"/>
      <c r="AD2" s="150"/>
      <c r="AE2" s="150"/>
      <c r="AF2" s="15"/>
    </row>
    <row r="3" spans="1:43" ht="11.25" customHeight="1">
      <c r="A3" s="11"/>
      <c r="B3" s="6"/>
      <c r="C3" s="6"/>
      <c r="D3" s="6"/>
      <c r="E3" s="6"/>
      <c r="F3" s="6"/>
      <c r="G3" s="6"/>
      <c r="H3" s="6"/>
      <c r="I3" s="6"/>
      <c r="J3" s="6"/>
      <c r="K3" s="6"/>
      <c r="L3" s="6"/>
      <c r="M3" s="6"/>
      <c r="N3" s="6"/>
      <c r="O3" s="6"/>
      <c r="P3" s="6"/>
      <c r="Q3" s="6"/>
      <c r="R3" s="6"/>
      <c r="S3" s="6"/>
      <c r="T3" s="6"/>
      <c r="U3" s="6"/>
      <c r="V3" s="6"/>
      <c r="W3" s="6"/>
      <c r="X3" s="6"/>
      <c r="Y3" s="6"/>
      <c r="Z3" s="6"/>
      <c r="AA3" s="6"/>
      <c r="AB3" s="6"/>
      <c r="AC3" s="6"/>
      <c r="AD3" s="6"/>
    </row>
    <row r="4" spans="1:43" ht="30" customHeight="1">
      <c r="A4" s="154" t="s">
        <v>91</v>
      </c>
      <c r="B4" s="155"/>
      <c r="C4" s="155"/>
      <c r="D4" s="155"/>
      <c r="E4" s="155"/>
      <c r="F4" s="155"/>
      <c r="G4" s="155"/>
      <c r="H4" s="155"/>
      <c r="I4" s="155"/>
      <c r="J4" s="155"/>
      <c r="K4" s="155"/>
      <c r="L4" s="155"/>
      <c r="M4" s="155"/>
      <c r="N4" s="155"/>
      <c r="O4" s="155"/>
      <c r="P4" s="155"/>
      <c r="Q4" s="155"/>
      <c r="R4" s="155"/>
      <c r="S4" s="155"/>
      <c r="T4" s="155"/>
      <c r="U4" s="155"/>
      <c r="V4" s="155"/>
      <c r="W4" s="155"/>
      <c r="X4" s="155"/>
      <c r="Y4" s="155"/>
      <c r="Z4" s="155"/>
      <c r="AA4" s="155"/>
      <c r="AB4" s="155"/>
      <c r="AC4" s="155"/>
      <c r="AD4" s="155"/>
      <c r="AE4" s="156"/>
      <c r="AG4" s="18"/>
    </row>
    <row r="5" spans="1:43" ht="5.25" customHeight="1">
      <c r="A5" s="157"/>
      <c r="B5" s="158"/>
      <c r="C5" s="158"/>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9"/>
    </row>
    <row r="6" spans="1:43" ht="18" customHeight="1">
      <c r="A6" s="151" t="str">
        <f>'PANEL DE CONTROL DISTRITAL'!A6</f>
        <v>Número</v>
      </c>
      <c r="B6" s="152" t="str">
        <f>'PANEL DE CONTROL DISTRITAL'!B6</f>
        <v xml:space="preserve">PROCESOS SUSTANTIVOS E INDICADORES </v>
      </c>
      <c r="C6" s="152"/>
      <c r="D6" s="152"/>
      <c r="E6" s="152"/>
      <c r="F6" s="152"/>
      <c r="G6" s="152"/>
      <c r="H6" s="152"/>
      <c r="I6" s="160" t="s">
        <v>92</v>
      </c>
      <c r="J6" s="161"/>
      <c r="K6" s="161"/>
      <c r="L6" s="161"/>
      <c r="M6" s="161"/>
      <c r="N6" s="161"/>
      <c r="O6" s="161"/>
      <c r="P6" s="161"/>
      <c r="Q6" s="161"/>
      <c r="R6" s="161"/>
      <c r="S6" s="161"/>
      <c r="T6" s="161"/>
      <c r="U6" s="161"/>
      <c r="V6" s="161"/>
      <c r="W6" s="161"/>
      <c r="X6" s="161"/>
      <c r="Y6" s="85"/>
      <c r="Z6" s="85"/>
      <c r="AA6" s="85"/>
      <c r="AB6" s="85"/>
      <c r="AC6" s="85"/>
      <c r="AD6" s="85"/>
      <c r="AE6" s="153" t="s">
        <v>93</v>
      </c>
    </row>
    <row r="7" spans="1:43" ht="17.25" customHeight="1">
      <c r="A7" s="151"/>
      <c r="B7" s="152" t="str">
        <f>'PANEL DE CONTROL DISTRITAL'!B7</f>
        <v>DESCRIPCIÓN</v>
      </c>
      <c r="C7" s="152"/>
      <c r="D7" s="152"/>
      <c r="E7" s="152" t="str">
        <f>'PANEL DE CONTROL DISTRITAL'!E7</f>
        <v>MEDICIÓN</v>
      </c>
      <c r="F7" s="152"/>
      <c r="G7" s="152"/>
      <c r="H7" s="152"/>
      <c r="I7" s="162" t="str">
        <f>'PANEL DE CONTROL DISTRITAL'!A5</f>
        <v>CAMPAÑA ANUAL INTENSA 2023</v>
      </c>
      <c r="J7" s="163"/>
      <c r="K7" s="163"/>
      <c r="L7" s="163"/>
      <c r="M7" s="163"/>
      <c r="N7" s="163"/>
      <c r="O7" s="163"/>
      <c r="P7" s="163"/>
      <c r="Q7" s="163"/>
      <c r="R7" s="163"/>
      <c r="S7" s="163"/>
      <c r="T7" s="163"/>
      <c r="U7" s="163"/>
      <c r="V7" s="163"/>
      <c r="W7" s="163"/>
      <c r="X7" s="163"/>
      <c r="Y7" s="86"/>
      <c r="Z7" s="86"/>
      <c r="AA7" s="86"/>
      <c r="AB7" s="86"/>
      <c r="AC7" s="86"/>
      <c r="AD7" s="86"/>
      <c r="AE7" s="153"/>
    </row>
    <row r="8" spans="1:43" ht="5.25" customHeight="1">
      <c r="A8" s="151"/>
      <c r="B8" s="164"/>
      <c r="C8" s="165"/>
      <c r="D8" s="165"/>
      <c r="E8" s="165"/>
      <c r="F8" s="165"/>
      <c r="G8" s="165"/>
      <c r="H8" s="165"/>
      <c r="I8" s="165"/>
      <c r="J8" s="165"/>
      <c r="K8" s="165"/>
      <c r="L8" s="165"/>
      <c r="M8" s="165"/>
      <c r="N8" s="165"/>
      <c r="O8" s="165"/>
      <c r="P8" s="165"/>
      <c r="Q8" s="165"/>
      <c r="R8" s="165"/>
      <c r="S8" s="165"/>
      <c r="T8" s="165"/>
      <c r="U8" s="165"/>
      <c r="V8" s="165"/>
      <c r="W8" s="165"/>
      <c r="X8" s="165"/>
      <c r="Y8" s="87"/>
      <c r="Z8" s="87"/>
      <c r="AA8" s="87"/>
      <c r="AB8" s="87"/>
      <c r="AC8" s="87"/>
      <c r="AD8" s="87"/>
      <c r="AE8" s="153"/>
    </row>
    <row r="9" spans="1:43" s="2" customFormat="1" ht="29.25" customHeight="1" thickTop="1" thickBot="1">
      <c r="A9" s="151"/>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42" t="str">
        <f>'PANEL DE CONTROL DISTRITAL'!H8</f>
        <v>Nominativo</v>
      </c>
      <c r="I9" s="31" t="str">
        <f>'152551'!I9</f>
        <v>2023-37</v>
      </c>
      <c r="J9" s="31" t="str">
        <f>'152551'!J9</f>
        <v>2023-38</v>
      </c>
      <c r="K9" s="31" t="str">
        <f>'152551'!K9</f>
        <v>2023-39</v>
      </c>
      <c r="L9" s="31" t="str">
        <f>'152551'!L9</f>
        <v>2023-40</v>
      </c>
      <c r="M9" s="31" t="str">
        <f>'152551'!M9</f>
        <v>2023-41</v>
      </c>
      <c r="N9" s="31" t="str">
        <f>'152551'!N9</f>
        <v>2023-42</v>
      </c>
      <c r="O9" s="31" t="str">
        <f>'152551'!O9</f>
        <v>2023-43</v>
      </c>
      <c r="P9" s="31" t="str">
        <f>'152551'!P9</f>
        <v>2023-44</v>
      </c>
      <c r="Q9" s="31" t="str">
        <f>'152551'!Q9</f>
        <v>2023-45</v>
      </c>
      <c r="R9" s="31" t="str">
        <f>'152551'!R9</f>
        <v>2023-46</v>
      </c>
      <c r="S9" s="31" t="str">
        <f>'152551'!S9</f>
        <v>2023-47</v>
      </c>
      <c r="T9" s="31" t="str">
        <f>'152551'!T9</f>
        <v>2023-48</v>
      </c>
      <c r="U9" s="31" t="str">
        <f>'152551'!U9</f>
        <v>2023-49</v>
      </c>
      <c r="V9" s="31" t="str">
        <f>'152551'!V9</f>
        <v>2023-50</v>
      </c>
      <c r="W9" s="31" t="str">
        <f>'152551'!W9</f>
        <v>2023-51</v>
      </c>
      <c r="X9" s="31" t="str">
        <f>'152551'!X9</f>
        <v>2023-52</v>
      </c>
      <c r="Y9" s="31" t="s">
        <v>110</v>
      </c>
      <c r="Z9" s="31" t="s">
        <v>111</v>
      </c>
      <c r="AA9" s="31" t="s">
        <v>112</v>
      </c>
      <c r="AB9" s="31" t="s">
        <v>113</v>
      </c>
      <c r="AC9" s="31" t="s">
        <v>114</v>
      </c>
      <c r="AD9" s="31" t="s">
        <v>115</v>
      </c>
      <c r="AE9" s="153"/>
    </row>
    <row r="10" spans="1:43" s="2" customFormat="1" ht="50.1" customHeight="1" thickTop="1" thickBot="1">
      <c r="A10" s="167">
        <f>'PANEL DE CONTROL DISTRITAL'!A9</f>
        <v>1</v>
      </c>
      <c r="B10" s="169" t="str">
        <f>'PANEL DE CONTROL DISTRITAL'!B9</f>
        <v>ENTREVISTA</v>
      </c>
      <c r="C10" s="166" t="str">
        <f>'PANEL DE CONTROL DISTRITAL'!C9</f>
        <v xml:space="preserve"> Auxiliar de Atención Ciudadana</v>
      </c>
      <c r="D10" s="170" t="str">
        <f>'PANEL DE CONTROL DISTRITAL'!D9</f>
        <v>Efectividad de la entrevista =</v>
      </c>
      <c r="E10" s="166" t="str">
        <f>'PANEL DE CONTROL DISTRITAL'!E9</f>
        <v>(Número de trámites aplicados / (Número de fichas requisitadas - Notificaciones de improcedencia de trámite)) x 100</v>
      </c>
      <c r="F10" s="171" t="str">
        <f>'PANEL DE CONTROL DISTRITAL'!F9</f>
        <v>Semanal (remesa)</v>
      </c>
      <c r="G10" s="172">
        <f>'PANEL DE CONTROL DISTRITAL'!G9</f>
        <v>0.9</v>
      </c>
      <c r="H10" s="25" t="str">
        <f>'PANEL DE CONTROL DISTRITAL'!H9</f>
        <v>Número de trámites aplicados</v>
      </c>
      <c r="I10" s="23">
        <v>81</v>
      </c>
      <c r="J10" s="23">
        <v>417</v>
      </c>
      <c r="K10" s="23">
        <v>412</v>
      </c>
      <c r="L10" s="23">
        <v>411</v>
      </c>
      <c r="M10" s="23">
        <v>430</v>
      </c>
      <c r="N10" s="23">
        <v>447</v>
      </c>
      <c r="O10" s="23">
        <v>484</v>
      </c>
      <c r="P10" s="23">
        <v>455</v>
      </c>
      <c r="Q10" s="23">
        <v>400</v>
      </c>
      <c r="R10" s="23">
        <v>265</v>
      </c>
      <c r="S10" s="23">
        <v>556</v>
      </c>
      <c r="T10" s="23">
        <v>579</v>
      </c>
      <c r="U10" s="23">
        <v>541</v>
      </c>
      <c r="V10" s="23">
        <v>890</v>
      </c>
      <c r="W10" s="23">
        <v>836</v>
      </c>
      <c r="X10" s="23">
        <v>706</v>
      </c>
      <c r="Y10" s="23">
        <v>702</v>
      </c>
      <c r="Z10" s="23">
        <v>559</v>
      </c>
      <c r="AA10" s="23">
        <v>907</v>
      </c>
      <c r="AB10" s="75">
        <v>1258</v>
      </c>
      <c r="AC10" s="75">
        <v>1639</v>
      </c>
      <c r="AD10" s="64">
        <v>517</v>
      </c>
      <c r="AE10" s="168">
        <f>IFERROR(SUM(I10:AD10)/SUM(I11:AD11),0)</f>
        <v>1</v>
      </c>
    </row>
    <row r="11" spans="1:43" s="2" customFormat="1" ht="50.1" customHeight="1" thickTop="1" thickBot="1">
      <c r="A11" s="167"/>
      <c r="B11" s="169"/>
      <c r="C11" s="166"/>
      <c r="D11" s="170"/>
      <c r="E11" s="166"/>
      <c r="F11" s="171"/>
      <c r="G11" s="172"/>
      <c r="H11" s="25" t="str">
        <f>'PANEL DE CONTROL DISTRITAL'!H10</f>
        <v>Número de fichas requisitadas - Notificaciones de improcedencia de trámite</v>
      </c>
      <c r="I11" s="43">
        <v>81</v>
      </c>
      <c r="J11" s="43">
        <v>417</v>
      </c>
      <c r="K11" s="43">
        <v>412</v>
      </c>
      <c r="L11" s="43">
        <v>411</v>
      </c>
      <c r="M11" s="43">
        <v>430</v>
      </c>
      <c r="N11" s="43">
        <v>447</v>
      </c>
      <c r="O11" s="43">
        <v>484</v>
      </c>
      <c r="P11" s="43">
        <v>455</v>
      </c>
      <c r="Q11" s="43">
        <v>400</v>
      </c>
      <c r="R11" s="43">
        <v>265</v>
      </c>
      <c r="S11" s="43">
        <v>556</v>
      </c>
      <c r="T11" s="43">
        <v>579</v>
      </c>
      <c r="U11" s="43">
        <v>541</v>
      </c>
      <c r="V11" s="43">
        <v>890</v>
      </c>
      <c r="W11" s="43">
        <v>836</v>
      </c>
      <c r="X11" s="43">
        <v>706</v>
      </c>
      <c r="Y11" s="43">
        <v>702</v>
      </c>
      <c r="Z11" s="43">
        <v>559</v>
      </c>
      <c r="AA11" s="43">
        <v>907</v>
      </c>
      <c r="AB11" s="98">
        <v>1258</v>
      </c>
      <c r="AC11" s="98">
        <v>1639</v>
      </c>
      <c r="AD11" s="68">
        <v>517</v>
      </c>
      <c r="AE11" s="168"/>
    </row>
    <row r="12" spans="1:43" s="45" customFormat="1" ht="8.1" customHeight="1" thickTop="1" thickBot="1">
      <c r="A12" s="167"/>
      <c r="B12" s="167"/>
      <c r="C12" s="167"/>
      <c r="D12" s="167"/>
      <c r="E12" s="167"/>
      <c r="F12" s="167"/>
      <c r="G12" s="167"/>
      <c r="H12" s="167"/>
      <c r="I12" s="167"/>
      <c r="J12" s="167"/>
      <c r="K12" s="167"/>
      <c r="L12" s="167"/>
      <c r="M12" s="167"/>
      <c r="N12" s="167"/>
      <c r="O12" s="167"/>
      <c r="P12" s="167"/>
      <c r="Q12" s="167"/>
      <c r="R12" s="167"/>
      <c r="S12" s="167"/>
      <c r="T12" s="167"/>
      <c r="U12" s="167"/>
      <c r="V12" s="167"/>
      <c r="W12" s="167"/>
      <c r="X12" s="167"/>
      <c r="Y12" s="167"/>
      <c r="Z12" s="167"/>
      <c r="AA12" s="167"/>
      <c r="AB12" s="167"/>
      <c r="AC12" s="167"/>
      <c r="AD12" s="167"/>
      <c r="AE12" s="167"/>
      <c r="AF12" s="44"/>
      <c r="AG12" s="44"/>
      <c r="AH12" s="44"/>
      <c r="AI12" s="44"/>
      <c r="AJ12" s="44"/>
      <c r="AK12" s="44"/>
      <c r="AL12" s="44"/>
      <c r="AM12" s="44"/>
      <c r="AN12" s="44"/>
      <c r="AO12" s="44"/>
      <c r="AP12" s="44"/>
      <c r="AQ12" s="44"/>
    </row>
    <row r="13" spans="1:43" s="3" customFormat="1" ht="50.1" customHeight="1" thickTop="1" thickBot="1">
      <c r="A13" s="167">
        <f>'PANEL DE CONTROL DISTRITAL'!A12</f>
        <v>2</v>
      </c>
      <c r="B13" s="169" t="str">
        <f>'PANEL DE CONTROL DISTRITAL'!B12</f>
        <v>TRÁMITE</v>
      </c>
      <c r="C13" s="166" t="str">
        <f>'PANEL DE CONTROL DISTRITAL'!C12</f>
        <v>Operador de Equipo Tecnológico</v>
      </c>
      <c r="D13" s="170" t="str">
        <f>'PANEL DE CONTROL DISTRITAL'!D12</f>
        <v>Trámites exitosos efectivos=</v>
      </c>
      <c r="E13" s="166" t="str">
        <f>'PANEL DE CONTROL DISTRITAL'!E12</f>
        <v>(Número de trámites exitosos / Número de trámites aplicados) x 100</v>
      </c>
      <c r="F13" s="171" t="str">
        <f>'PANEL DE CONTROL DISTRITAL'!F12</f>
        <v>Semanal (remesa)</v>
      </c>
      <c r="G13" s="172">
        <f>'PANEL DE CONTROL DISTRITAL'!G12</f>
        <v>0.9</v>
      </c>
      <c r="H13" s="25" t="str">
        <f>'PANEL DE CONTROL DISTRITAL'!H12</f>
        <v>Número de trámites exitosos</v>
      </c>
      <c r="I13" s="23">
        <v>81</v>
      </c>
      <c r="J13" s="23">
        <v>417</v>
      </c>
      <c r="K13" s="23">
        <v>410</v>
      </c>
      <c r="L13" s="23">
        <v>408</v>
      </c>
      <c r="M13" s="23">
        <v>429</v>
      </c>
      <c r="N13" s="23">
        <v>447</v>
      </c>
      <c r="O13" s="23">
        <v>483</v>
      </c>
      <c r="P13" s="23">
        <v>450</v>
      </c>
      <c r="Q13" s="23">
        <v>399</v>
      </c>
      <c r="R13" s="23">
        <v>263</v>
      </c>
      <c r="S13" s="23">
        <v>555</v>
      </c>
      <c r="T13" s="23">
        <v>574</v>
      </c>
      <c r="U13" s="23">
        <v>540</v>
      </c>
      <c r="V13" s="23">
        <v>889</v>
      </c>
      <c r="W13" s="23">
        <v>834</v>
      </c>
      <c r="X13" s="23">
        <v>701</v>
      </c>
      <c r="Y13" s="23">
        <v>697</v>
      </c>
      <c r="Z13" s="23">
        <v>558</v>
      </c>
      <c r="AA13" s="23">
        <v>907</v>
      </c>
      <c r="AB13" s="75">
        <v>1253</v>
      </c>
      <c r="AC13" s="75">
        <v>1635</v>
      </c>
      <c r="AD13" s="64">
        <v>514</v>
      </c>
      <c r="AE13" s="168">
        <f>IFERROR(SUM(I13:AD13)/SUM(I14:AD14),0)</f>
        <v>0.99644233619922917</v>
      </c>
    </row>
    <row r="14" spans="1:43" s="3" customFormat="1" ht="50.1" customHeight="1" thickTop="1" thickBot="1">
      <c r="A14" s="167"/>
      <c r="B14" s="169"/>
      <c r="C14" s="166"/>
      <c r="D14" s="170"/>
      <c r="E14" s="166"/>
      <c r="F14" s="171"/>
      <c r="G14" s="172"/>
      <c r="H14" s="25" t="str">
        <f>'PANEL DE CONTROL DISTRITAL'!H13</f>
        <v>Número de trámites aplicados</v>
      </c>
      <c r="I14" s="43">
        <v>81</v>
      </c>
      <c r="J14" s="43">
        <v>417</v>
      </c>
      <c r="K14" s="43">
        <v>412</v>
      </c>
      <c r="L14" s="43">
        <v>411</v>
      </c>
      <c r="M14" s="43">
        <v>430</v>
      </c>
      <c r="N14" s="43">
        <v>447</v>
      </c>
      <c r="O14" s="43">
        <v>484</v>
      </c>
      <c r="P14" s="43">
        <v>455</v>
      </c>
      <c r="Q14" s="43">
        <v>400</v>
      </c>
      <c r="R14" s="43">
        <v>265</v>
      </c>
      <c r="S14" s="43">
        <v>556</v>
      </c>
      <c r="T14" s="43">
        <v>579</v>
      </c>
      <c r="U14" s="43">
        <v>541</v>
      </c>
      <c r="V14" s="43">
        <v>890</v>
      </c>
      <c r="W14" s="43">
        <v>836</v>
      </c>
      <c r="X14" s="43">
        <v>706</v>
      </c>
      <c r="Y14" s="43">
        <v>702</v>
      </c>
      <c r="Z14" s="43">
        <v>559</v>
      </c>
      <c r="AA14" s="43">
        <v>907</v>
      </c>
      <c r="AB14" s="98">
        <v>1258</v>
      </c>
      <c r="AC14" s="98">
        <v>1639</v>
      </c>
      <c r="AD14" s="68">
        <v>517</v>
      </c>
      <c r="AE14" s="168"/>
    </row>
    <row r="15" spans="1:43" s="45" customFormat="1" ht="8.1" customHeight="1" thickTop="1" thickBot="1">
      <c r="A15" s="167">
        <v>484</v>
      </c>
      <c r="B15" s="167"/>
      <c r="C15" s="167"/>
      <c r="D15" s="167"/>
      <c r="E15" s="167"/>
      <c r="F15" s="167"/>
      <c r="G15" s="167"/>
      <c r="H15" s="167"/>
      <c r="I15" s="167"/>
      <c r="J15" s="167"/>
      <c r="K15" s="167"/>
      <c r="L15" s="167"/>
      <c r="M15" s="167"/>
      <c r="N15" s="167"/>
      <c r="O15" s="167"/>
      <c r="P15" s="167"/>
      <c r="Q15" s="167"/>
      <c r="R15" s="167"/>
      <c r="S15" s="167"/>
      <c r="T15" s="167"/>
      <c r="U15" s="167"/>
      <c r="V15" s="167"/>
      <c r="W15" s="167"/>
      <c r="X15" s="167"/>
      <c r="Y15" s="167"/>
      <c r="Z15" s="167"/>
      <c r="AA15" s="167"/>
      <c r="AB15" s="167"/>
      <c r="AC15" s="167"/>
      <c r="AD15" s="167"/>
      <c r="AE15" s="167"/>
      <c r="AF15" s="44"/>
      <c r="AG15" s="44"/>
      <c r="AH15" s="44"/>
      <c r="AI15" s="44"/>
      <c r="AJ15" s="44"/>
      <c r="AK15" s="44"/>
      <c r="AL15" s="44"/>
      <c r="AM15" s="44"/>
      <c r="AN15" s="44"/>
      <c r="AO15" s="44"/>
      <c r="AP15" s="44"/>
      <c r="AQ15" s="44"/>
    </row>
    <row r="16" spans="1:43" s="3" customFormat="1" ht="50.1" customHeight="1" thickTop="1" thickBot="1">
      <c r="A16" s="167">
        <f>'PANEL DE CONTROL DISTRITAL'!A15</f>
        <v>3</v>
      </c>
      <c r="B16" s="169" t="str">
        <f>'PANEL DE CONTROL DISTRITAL'!B15</f>
        <v>TRANSFERENCIA</v>
      </c>
      <c r="C16" s="166" t="str">
        <f>'PANEL DE CONTROL DISTRITAL'!C15</f>
        <v>Responsable de Módulo</v>
      </c>
      <c r="D16" s="170" t="str">
        <f>'PANEL DE CONTROL DISTRITAL'!D15</f>
        <v xml:space="preserve">Transacciones exitosas = </v>
      </c>
      <c r="E16" s="166" t="str">
        <f>'PANEL DE CONTROL DISTRITAL'!E15</f>
        <v>(Número de Archivos de Transacción aceptados /Total de Archivos de Transacción procesados) x100</v>
      </c>
      <c r="F16" s="171" t="str">
        <f>'PANEL DE CONTROL DISTRITAL'!F15</f>
        <v>Semanal (remesa)</v>
      </c>
      <c r="G16" s="172">
        <f>'PANEL DE CONTROL DISTRITAL'!G15</f>
        <v>0.9</v>
      </c>
      <c r="H16" s="25" t="str">
        <f>'PANEL DE CONTROL DISTRITAL'!H15</f>
        <v>Número de Archivos de Transacción aceptados</v>
      </c>
      <c r="I16" s="23">
        <v>81</v>
      </c>
      <c r="J16" s="23">
        <v>417</v>
      </c>
      <c r="K16" s="23">
        <v>412</v>
      </c>
      <c r="L16" s="23">
        <v>411</v>
      </c>
      <c r="M16" s="23">
        <v>430</v>
      </c>
      <c r="N16" s="23">
        <v>447</v>
      </c>
      <c r="O16" s="23">
        <v>484</v>
      </c>
      <c r="P16" s="23">
        <v>455</v>
      </c>
      <c r="Q16" s="23">
        <v>400</v>
      </c>
      <c r="R16" s="23">
        <v>265</v>
      </c>
      <c r="S16" s="23">
        <v>556</v>
      </c>
      <c r="T16" s="23">
        <v>579</v>
      </c>
      <c r="U16" s="23">
        <v>541</v>
      </c>
      <c r="V16" s="23">
        <v>890</v>
      </c>
      <c r="W16" s="23">
        <v>836</v>
      </c>
      <c r="X16" s="23">
        <v>706</v>
      </c>
      <c r="Y16" s="23">
        <v>702</v>
      </c>
      <c r="Z16" s="23">
        <v>558</v>
      </c>
      <c r="AA16" s="23">
        <v>907</v>
      </c>
      <c r="AB16" s="75">
        <v>1258</v>
      </c>
      <c r="AC16" s="75">
        <v>1639</v>
      </c>
      <c r="AD16" s="64">
        <v>517</v>
      </c>
      <c r="AE16" s="168">
        <f>IFERROR(SUM(I16:AD16)/SUM(I17:AD17),0)</f>
        <v>1</v>
      </c>
    </row>
    <row r="17" spans="1:43" s="3" customFormat="1" ht="50.1" customHeight="1" thickTop="1" thickBot="1">
      <c r="A17" s="167"/>
      <c r="B17" s="169"/>
      <c r="C17" s="166"/>
      <c r="D17" s="170"/>
      <c r="E17" s="166"/>
      <c r="F17" s="171"/>
      <c r="G17" s="172"/>
      <c r="H17" s="25" t="str">
        <f>'PANEL DE CONTROL DISTRITAL'!H16</f>
        <v>Total de Archivos de Transacción procesados</v>
      </c>
      <c r="I17" s="43">
        <v>81</v>
      </c>
      <c r="J17" s="43">
        <v>417</v>
      </c>
      <c r="K17" s="43">
        <v>412</v>
      </c>
      <c r="L17" s="43">
        <v>411</v>
      </c>
      <c r="M17" s="43">
        <v>430</v>
      </c>
      <c r="N17" s="43">
        <v>447</v>
      </c>
      <c r="O17" s="43">
        <v>484</v>
      </c>
      <c r="P17" s="43">
        <v>455</v>
      </c>
      <c r="Q17" s="43">
        <v>400</v>
      </c>
      <c r="R17" s="43">
        <v>265</v>
      </c>
      <c r="S17" s="43">
        <v>556</v>
      </c>
      <c r="T17" s="43">
        <v>579</v>
      </c>
      <c r="U17" s="43">
        <v>541</v>
      </c>
      <c r="V17" s="43">
        <v>890</v>
      </c>
      <c r="W17" s="43">
        <v>836</v>
      </c>
      <c r="X17" s="43">
        <v>706</v>
      </c>
      <c r="Y17" s="43">
        <v>702</v>
      </c>
      <c r="Z17" s="43">
        <v>558</v>
      </c>
      <c r="AA17" s="43">
        <v>907</v>
      </c>
      <c r="AB17" s="98">
        <v>1258</v>
      </c>
      <c r="AC17" s="98">
        <v>1639</v>
      </c>
      <c r="AD17" s="68">
        <v>517</v>
      </c>
      <c r="AE17" s="168"/>
    </row>
    <row r="18" spans="1:43" s="45" customFormat="1" ht="8.1" customHeight="1" thickTop="1" thickBot="1">
      <c r="A18" s="167"/>
      <c r="B18" s="167"/>
      <c r="C18" s="167"/>
      <c r="D18" s="167"/>
      <c r="E18" s="167"/>
      <c r="F18" s="167"/>
      <c r="G18" s="167"/>
      <c r="H18" s="167"/>
      <c r="I18" s="167"/>
      <c r="J18" s="167"/>
      <c r="K18" s="167"/>
      <c r="L18" s="167"/>
      <c r="M18" s="167"/>
      <c r="N18" s="167"/>
      <c r="O18" s="167"/>
      <c r="P18" s="167"/>
      <c r="Q18" s="167"/>
      <c r="R18" s="167"/>
      <c r="S18" s="167"/>
      <c r="T18" s="167"/>
      <c r="U18" s="167"/>
      <c r="V18" s="167"/>
      <c r="W18" s="167"/>
      <c r="X18" s="167"/>
      <c r="Y18" s="167"/>
      <c r="Z18" s="167"/>
      <c r="AA18" s="167"/>
      <c r="AB18" s="167"/>
      <c r="AC18" s="167"/>
      <c r="AD18" s="167"/>
      <c r="AE18" s="167"/>
      <c r="AF18" s="44"/>
      <c r="AG18" s="44"/>
      <c r="AH18" s="44"/>
      <c r="AI18" s="44"/>
      <c r="AJ18" s="44"/>
      <c r="AK18" s="44"/>
      <c r="AL18" s="44"/>
      <c r="AM18" s="44"/>
      <c r="AN18" s="44"/>
      <c r="AO18" s="44"/>
      <c r="AP18" s="44"/>
      <c r="AQ18" s="44"/>
    </row>
    <row r="19" spans="1:43" s="3" customFormat="1" ht="50.1" customHeight="1" thickTop="1" thickBot="1">
      <c r="A19" s="167">
        <f>'PANEL DE CONTROL DISTRITAL'!A18</f>
        <v>4</v>
      </c>
      <c r="B19" s="169" t="str">
        <f>'PANEL DE CONTROL DISTRITAL'!B18</f>
        <v>CONCILIACIÓN</v>
      </c>
      <c r="C19" s="166" t="str">
        <f>'PANEL DE CONTROL DISTRITAL'!C18</f>
        <v>Responsable de Módulo</v>
      </c>
      <c r="D19" s="170" t="str">
        <f>'PANEL DE CONTROL DISTRITAL'!D18</f>
        <v xml:space="preserve">Credenciales disponibles para entrega = </v>
      </c>
      <c r="E19" s="166" t="str">
        <f>'PANEL DE CONTROL DISTRITAL'!E18</f>
        <v>((Credenciales recibidas - Credenciales inconsistentes) / Credenciales recibidas) x 100</v>
      </c>
      <c r="F19" s="171" t="str">
        <f>'PANEL DE CONTROL DISTRITAL'!F18</f>
        <v>Semanal (remesa)</v>
      </c>
      <c r="G19" s="172">
        <f>'PANEL DE CONTROL DISTRITAL'!G18</f>
        <v>0.9</v>
      </c>
      <c r="H19" s="25" t="str">
        <f>'PANEL DE CONTROL DISTRITAL'!H18</f>
        <v xml:space="preserve">Credenciales Recibidas - Credenciales inconsistentes </v>
      </c>
      <c r="I19" s="23">
        <v>0</v>
      </c>
      <c r="J19" s="23">
        <v>699</v>
      </c>
      <c r="K19" s="23">
        <v>221</v>
      </c>
      <c r="L19" s="23">
        <v>494</v>
      </c>
      <c r="M19" s="23">
        <v>325</v>
      </c>
      <c r="N19" s="23">
        <v>544</v>
      </c>
      <c r="O19" s="23">
        <v>460</v>
      </c>
      <c r="P19" s="23">
        <v>467</v>
      </c>
      <c r="Q19" s="23">
        <v>469</v>
      </c>
      <c r="R19" s="23">
        <v>297</v>
      </c>
      <c r="S19" s="23">
        <v>564</v>
      </c>
      <c r="T19" s="23">
        <v>363</v>
      </c>
      <c r="U19" s="23">
        <v>575</v>
      </c>
      <c r="V19" s="23">
        <v>352</v>
      </c>
      <c r="W19" s="23">
        <v>844</v>
      </c>
      <c r="X19" s="23">
        <v>1282</v>
      </c>
      <c r="Y19" s="23">
        <v>497</v>
      </c>
      <c r="Z19" s="23">
        <v>511</v>
      </c>
      <c r="AA19" s="23">
        <v>467</v>
      </c>
      <c r="AB19" s="64">
        <v>676</v>
      </c>
      <c r="AC19" s="75">
        <v>1267</v>
      </c>
      <c r="AD19" s="64">
        <v>0</v>
      </c>
      <c r="AE19" s="168">
        <f>IFERROR(SUM(I19:AD19)/SUM(I20:AD20),0)</f>
        <v>1</v>
      </c>
    </row>
    <row r="20" spans="1:43" s="3" customFormat="1" ht="50.1" customHeight="1" thickTop="1" thickBot="1">
      <c r="A20" s="167"/>
      <c r="B20" s="169"/>
      <c r="C20" s="166"/>
      <c r="D20" s="170"/>
      <c r="E20" s="166"/>
      <c r="F20" s="171"/>
      <c r="G20" s="172"/>
      <c r="H20" s="25" t="str">
        <f>'PANEL DE CONTROL DISTRITAL'!H19</f>
        <v>Credenciales recibidas</v>
      </c>
      <c r="I20" s="43">
        <v>0</v>
      </c>
      <c r="J20" s="43">
        <v>699</v>
      </c>
      <c r="K20" s="43">
        <v>221</v>
      </c>
      <c r="L20" s="43">
        <v>494</v>
      </c>
      <c r="M20" s="43">
        <v>325</v>
      </c>
      <c r="N20" s="43">
        <v>544</v>
      </c>
      <c r="O20" s="43">
        <v>460</v>
      </c>
      <c r="P20" s="43">
        <v>467</v>
      </c>
      <c r="Q20" s="43">
        <v>469</v>
      </c>
      <c r="R20" s="43">
        <v>297</v>
      </c>
      <c r="S20" s="43">
        <v>564</v>
      </c>
      <c r="T20" s="43">
        <v>363</v>
      </c>
      <c r="U20" s="43">
        <v>575</v>
      </c>
      <c r="V20" s="43">
        <v>352</v>
      </c>
      <c r="W20" s="43">
        <v>844</v>
      </c>
      <c r="X20" s="43">
        <v>1282</v>
      </c>
      <c r="Y20" s="43">
        <v>497</v>
      </c>
      <c r="Z20" s="43">
        <v>511</v>
      </c>
      <c r="AA20" s="43">
        <v>467</v>
      </c>
      <c r="AB20" s="68">
        <v>676</v>
      </c>
      <c r="AC20" s="98">
        <v>1267</v>
      </c>
      <c r="AD20" s="68">
        <v>0</v>
      </c>
      <c r="AE20" s="168"/>
    </row>
    <row r="21" spans="1:43" s="45" customFormat="1" ht="8.1" customHeight="1" thickTop="1" thickBot="1">
      <c r="A21" s="46"/>
      <c r="B21" s="47"/>
      <c r="C21" s="48"/>
      <c r="D21" s="49"/>
      <c r="E21" s="48"/>
      <c r="F21" s="50"/>
      <c r="G21" s="51"/>
      <c r="H21" s="52"/>
      <c r="I21" s="53"/>
      <c r="J21" s="53"/>
      <c r="K21" s="53"/>
      <c r="L21" s="53"/>
      <c r="M21" s="53"/>
      <c r="N21" s="53"/>
      <c r="O21" s="53"/>
      <c r="P21" s="53"/>
      <c r="Q21" s="53"/>
      <c r="R21" s="53"/>
      <c r="S21" s="53"/>
      <c r="T21" s="53"/>
      <c r="U21" s="53"/>
      <c r="V21" s="53"/>
      <c r="W21" s="53"/>
      <c r="X21" s="53"/>
      <c r="Y21" s="53"/>
      <c r="Z21" s="53"/>
      <c r="AA21" s="53"/>
      <c r="AB21" s="53"/>
      <c r="AC21" s="53"/>
      <c r="AD21" s="53"/>
      <c r="AE21" s="54"/>
      <c r="AF21" s="44"/>
      <c r="AG21" s="44"/>
      <c r="AH21" s="44"/>
      <c r="AI21" s="44"/>
      <c r="AJ21" s="44"/>
      <c r="AK21" s="44"/>
      <c r="AL21" s="44"/>
      <c r="AM21" s="44"/>
      <c r="AN21" s="44"/>
      <c r="AO21" s="44"/>
      <c r="AP21" s="44"/>
      <c r="AQ21" s="44"/>
    </row>
    <row r="22" spans="1:43" s="3" customFormat="1" ht="50.1" customHeight="1" thickTop="1" thickBot="1">
      <c r="A22" s="167">
        <f>'PANEL DE CONTROL DISTRITAL'!A21</f>
        <v>5</v>
      </c>
      <c r="B22" s="169" t="str">
        <f>'PANEL DE CONTROL DISTRITAL'!B21</f>
        <v>CONCILIACIÓN</v>
      </c>
      <c r="C22" s="166" t="str">
        <f>'PANEL DE CONTROL DISTRITAL'!C21</f>
        <v>Responsable de Módulo</v>
      </c>
      <c r="D22" s="170" t="str">
        <f>'PANEL DE CONTROL DISTRITAL'!D21</f>
        <v xml:space="preserve">Credenciales disponibles para entrega = </v>
      </c>
      <c r="E22" s="166" t="str">
        <f>'PANEL DE CONTROL DISTRITAL'!E21</f>
        <v>(Credenciales en resguardo / Credenciales totales en SIIRFE disponibles para entrega) x 100</v>
      </c>
      <c r="F22" s="171" t="str">
        <f>'PANEL DE CONTROL DISTRITAL'!F21</f>
        <v>Semanal (remesa)</v>
      </c>
      <c r="G22" s="172">
        <f>'PANEL DE CONTROL DISTRITAL'!G21</f>
        <v>1</v>
      </c>
      <c r="H22" s="25" t="str">
        <f>'PANEL DE CONTROL DISTRITAL'!H21</f>
        <v>Credenciales en resguardo</v>
      </c>
      <c r="I22" s="23">
        <v>928</v>
      </c>
      <c r="J22" s="23">
        <v>1115</v>
      </c>
      <c r="K22" s="23">
        <v>879</v>
      </c>
      <c r="L22" s="23">
        <v>923</v>
      </c>
      <c r="M22" s="23">
        <v>782</v>
      </c>
      <c r="N22" s="23">
        <v>889</v>
      </c>
      <c r="O22" s="23">
        <v>931</v>
      </c>
      <c r="P22" s="23">
        <v>934</v>
      </c>
      <c r="Q22" s="23">
        <v>937</v>
      </c>
      <c r="R22" s="23">
        <v>904</v>
      </c>
      <c r="S22" s="23">
        <v>945</v>
      </c>
      <c r="T22" s="23">
        <v>918</v>
      </c>
      <c r="U22" s="23">
        <v>968</v>
      </c>
      <c r="V22" s="23">
        <v>757</v>
      </c>
      <c r="W22" s="23">
        <v>885</v>
      </c>
      <c r="X22" s="23">
        <v>1363</v>
      </c>
      <c r="Y22" s="23">
        <v>1058</v>
      </c>
      <c r="Z22" s="23">
        <v>899</v>
      </c>
      <c r="AA22" s="23">
        <v>942</v>
      </c>
      <c r="AB22" s="64">
        <v>883</v>
      </c>
      <c r="AC22" s="75">
        <v>1100</v>
      </c>
      <c r="AD22" s="64">
        <v>871</v>
      </c>
      <c r="AE22" s="168">
        <f>IFERROR(SUM(I22:AD22)/SUM(I23:AD23),0)</f>
        <v>1</v>
      </c>
    </row>
    <row r="23" spans="1:43" s="3" customFormat="1" ht="50.1" customHeight="1" thickTop="1" thickBot="1">
      <c r="A23" s="167"/>
      <c r="B23" s="169"/>
      <c r="C23" s="166"/>
      <c r="D23" s="170"/>
      <c r="E23" s="166"/>
      <c r="F23" s="171"/>
      <c r="G23" s="172"/>
      <c r="H23" s="25" t="str">
        <f>'PANEL DE CONTROL DISTRITAL'!H22</f>
        <v>Credenciales totales en SIIRFE disponibles para entrega</v>
      </c>
      <c r="I23" s="43">
        <v>928</v>
      </c>
      <c r="J23" s="43">
        <v>1115</v>
      </c>
      <c r="K23" s="43">
        <v>879</v>
      </c>
      <c r="L23" s="43">
        <v>923</v>
      </c>
      <c r="M23" s="43">
        <v>782</v>
      </c>
      <c r="N23" s="43">
        <v>889</v>
      </c>
      <c r="O23" s="43">
        <v>931</v>
      </c>
      <c r="P23" s="43">
        <v>934</v>
      </c>
      <c r="Q23" s="43">
        <v>937</v>
      </c>
      <c r="R23" s="43">
        <v>904</v>
      </c>
      <c r="S23" s="43">
        <v>945</v>
      </c>
      <c r="T23" s="43">
        <v>918</v>
      </c>
      <c r="U23" s="43">
        <v>968</v>
      </c>
      <c r="V23" s="43">
        <v>757</v>
      </c>
      <c r="W23" s="43">
        <v>885</v>
      </c>
      <c r="X23" s="43">
        <v>1363</v>
      </c>
      <c r="Y23" s="43">
        <v>1058</v>
      </c>
      <c r="Z23" s="43">
        <v>899</v>
      </c>
      <c r="AA23" s="43">
        <v>942</v>
      </c>
      <c r="AB23" s="68">
        <v>883</v>
      </c>
      <c r="AC23" s="98">
        <v>1100</v>
      </c>
      <c r="AD23" s="68">
        <v>871</v>
      </c>
      <c r="AE23" s="168"/>
    </row>
    <row r="24" spans="1:43" s="4" customFormat="1" ht="16.5" thickTop="1" thickBot="1">
      <c r="A24" s="167"/>
      <c r="B24" s="167"/>
      <c r="C24" s="167"/>
      <c r="D24" s="167"/>
      <c r="E24" s="167"/>
      <c r="F24" s="167"/>
      <c r="G24" s="167"/>
      <c r="H24" s="167"/>
      <c r="I24" s="167"/>
      <c r="J24" s="167"/>
      <c r="K24" s="167"/>
      <c r="L24" s="167"/>
      <c r="M24" s="167"/>
      <c r="N24" s="167"/>
      <c r="O24" s="167"/>
      <c r="P24" s="167"/>
      <c r="Q24" s="167"/>
      <c r="R24" s="167"/>
      <c r="S24" s="167"/>
      <c r="T24" s="167"/>
      <c r="U24" s="167"/>
      <c r="V24" s="167"/>
      <c r="W24" s="167"/>
      <c r="X24" s="167"/>
      <c r="Y24" s="167"/>
      <c r="Z24" s="167"/>
      <c r="AA24" s="167"/>
      <c r="AB24" s="167"/>
      <c r="AC24" s="167"/>
      <c r="AD24" s="167"/>
      <c r="AE24" s="167"/>
    </row>
    <row r="25" spans="1:43" ht="50.1" customHeight="1" thickTop="1" thickBot="1">
      <c r="A25" s="167">
        <f>'PANEL DE CONTROL DISTRITAL'!A24</f>
        <v>6</v>
      </c>
      <c r="B25" s="169" t="str">
        <f>'PANEL DE CONTROL DISTRITAL'!B24</f>
        <v>ENTREGA</v>
      </c>
      <c r="C25" s="166" t="str">
        <f>'PANEL DE CONTROL DISTRITAL'!C24</f>
        <v>Operador de Equipo Tecnológico</v>
      </c>
      <c r="D25" s="170" t="str">
        <f>'PANEL DE CONTROL DISTRITAL'!D24</f>
        <v xml:space="preserve">Efectividad de entrega de CPV en MAC = </v>
      </c>
      <c r="E25" s="166" t="str">
        <f>'PANEL DE CONTROL DISTRITAL'!E24</f>
        <v>(Total de credenciales entregadas / Total de credenciales solicitadas) x 100</v>
      </c>
      <c r="F25" s="171" t="str">
        <f>'PANEL DE CONTROL DISTRITAL'!F24</f>
        <v>Semanal (remesa)</v>
      </c>
      <c r="G25" s="172">
        <f>'PANEL DE CONTROL DISTRITAL'!G24</f>
        <v>0.9</v>
      </c>
      <c r="H25" s="25" t="str">
        <f>'PANEL DE CONTROL DISTRITAL'!H24</f>
        <v xml:space="preserve">Total de credenciales entregadas </v>
      </c>
      <c r="I25" s="23">
        <v>127</v>
      </c>
      <c r="J25" s="23">
        <v>512</v>
      </c>
      <c r="K25" s="23">
        <v>445</v>
      </c>
      <c r="L25" s="23">
        <v>450</v>
      </c>
      <c r="M25" s="23">
        <v>447</v>
      </c>
      <c r="N25" s="23">
        <v>432</v>
      </c>
      <c r="O25" s="23">
        <v>418</v>
      </c>
      <c r="P25" s="23">
        <v>464</v>
      </c>
      <c r="Q25" s="23">
        <v>466</v>
      </c>
      <c r="R25" s="23">
        <v>230</v>
      </c>
      <c r="S25" s="23">
        <v>517</v>
      </c>
      <c r="T25" s="23">
        <v>390</v>
      </c>
      <c r="U25" s="23">
        <v>525</v>
      </c>
      <c r="V25" s="23">
        <v>563</v>
      </c>
      <c r="W25" s="23">
        <v>709</v>
      </c>
      <c r="X25" s="23">
        <v>804</v>
      </c>
      <c r="Y25" s="23">
        <v>802</v>
      </c>
      <c r="Z25" s="23">
        <v>670</v>
      </c>
      <c r="AA25" s="23">
        <v>420</v>
      </c>
      <c r="AB25" s="64">
        <v>735</v>
      </c>
      <c r="AC25" s="75">
        <v>1043</v>
      </c>
      <c r="AD25" s="64">
        <v>229</v>
      </c>
      <c r="AE25" s="168">
        <f>IFERROR(SUM(I25:AD25)/SUM(I26:AD26),0)</f>
        <v>0.99982456140350873</v>
      </c>
    </row>
    <row r="26" spans="1:43" ht="50.1" customHeight="1" thickTop="1" thickBot="1">
      <c r="A26" s="167"/>
      <c r="B26" s="169"/>
      <c r="C26" s="166"/>
      <c r="D26" s="170"/>
      <c r="E26" s="166"/>
      <c r="F26" s="171"/>
      <c r="G26" s="172"/>
      <c r="H26" s="25" t="str">
        <f>'PANEL DE CONTROL DISTRITAL'!H25</f>
        <v xml:space="preserve"> Total de credenciales solicitadas</v>
      </c>
      <c r="I26" s="43">
        <v>127</v>
      </c>
      <c r="J26" s="43">
        <v>512</v>
      </c>
      <c r="K26" s="43">
        <v>445</v>
      </c>
      <c r="L26" s="43">
        <v>450</v>
      </c>
      <c r="M26" s="43">
        <v>447</v>
      </c>
      <c r="N26" s="43">
        <v>432</v>
      </c>
      <c r="O26" s="43">
        <v>419</v>
      </c>
      <c r="P26" s="43">
        <v>465</v>
      </c>
      <c r="Q26" s="43">
        <v>466</v>
      </c>
      <c r="R26" s="43">
        <v>230</v>
      </c>
      <c r="S26" s="43">
        <v>517</v>
      </c>
      <c r="T26" s="43">
        <v>390</v>
      </c>
      <c r="U26" s="43">
        <v>525</v>
      </c>
      <c r="V26" s="43">
        <v>563</v>
      </c>
      <c r="W26" s="43">
        <v>709</v>
      </c>
      <c r="X26" s="43">
        <v>804</v>
      </c>
      <c r="Y26" s="43">
        <v>802</v>
      </c>
      <c r="Z26" s="43">
        <v>670</v>
      </c>
      <c r="AA26" s="43">
        <v>420</v>
      </c>
      <c r="AB26" s="68">
        <v>735</v>
      </c>
      <c r="AC26" s="98">
        <v>1043</v>
      </c>
      <c r="AD26" s="68">
        <v>229</v>
      </c>
      <c r="AE26" s="168"/>
    </row>
    <row r="27" spans="1:43" ht="15.75" customHeight="1" thickTop="1">
      <c r="B27" s="1" t="s">
        <v>116</v>
      </c>
      <c r="H27" s="55"/>
      <c r="I27" s="56"/>
      <c r="J27" s="56"/>
      <c r="K27" s="56"/>
      <c r="L27" s="56"/>
      <c r="M27" s="56"/>
      <c r="N27" s="56"/>
      <c r="O27" s="56"/>
      <c r="P27" s="56"/>
      <c r="Q27" s="56"/>
      <c r="R27" s="56"/>
      <c r="S27" s="56"/>
      <c r="T27" s="56"/>
      <c r="U27" s="56"/>
      <c r="V27" s="56"/>
      <c r="W27" s="56"/>
      <c r="X27" s="56"/>
      <c r="Y27" s="56"/>
      <c r="Z27" s="56"/>
      <c r="AA27" s="56"/>
      <c r="AB27" s="56"/>
      <c r="AC27" s="56"/>
      <c r="AD27" s="56"/>
      <c r="AE27" s="12"/>
    </row>
    <row r="28" spans="1:43" ht="15.75" customHeight="1">
      <c r="H28" s="57"/>
    </row>
    <row r="29" spans="1:43" ht="15.75" customHeight="1">
      <c r="H29" s="57"/>
      <c r="I29" s="179" t="s">
        <v>117</v>
      </c>
      <c r="J29" s="179"/>
      <c r="K29" s="179"/>
      <c r="L29" s="179"/>
    </row>
    <row r="30" spans="1:43" ht="15.75" customHeight="1">
      <c r="H30" s="57"/>
      <c r="I30" s="26"/>
      <c r="J30" s="27" t="s">
        <v>118</v>
      </c>
      <c r="K30" s="27"/>
      <c r="L30" s="27"/>
    </row>
    <row r="31" spans="1:43" ht="28.5" customHeight="1">
      <c r="H31" s="57"/>
      <c r="I31" s="28"/>
      <c r="J31" s="27" t="s">
        <v>119</v>
      </c>
      <c r="K31" s="27"/>
      <c r="L31" s="27"/>
    </row>
    <row r="32" spans="1:43" ht="30" customHeight="1">
      <c r="H32" s="57"/>
      <c r="I32" s="29"/>
      <c r="J32" s="27" t="s">
        <v>120</v>
      </c>
      <c r="K32" s="27"/>
      <c r="L32" s="27"/>
    </row>
    <row r="33" spans="2:13" ht="30" customHeight="1">
      <c r="H33" s="57"/>
      <c r="I33" s="27"/>
      <c r="J33" s="27"/>
      <c r="K33" s="27"/>
      <c r="L33" s="27"/>
    </row>
    <row r="34" spans="2:13" ht="30" customHeight="1">
      <c r="B34" s="180" t="s">
        <v>121</v>
      </c>
      <c r="C34" s="180"/>
      <c r="D34" s="180"/>
      <c r="E34" s="180"/>
      <c r="F34" s="180"/>
      <c r="G34" s="180"/>
      <c r="H34" s="180"/>
      <c r="I34" s="180"/>
      <c r="J34" s="180"/>
      <c r="K34" s="180"/>
      <c r="L34" s="180"/>
      <c r="M34" s="181"/>
    </row>
    <row r="35" spans="2:13" ht="30" customHeight="1">
      <c r="B35" s="182" t="s">
        <v>122</v>
      </c>
      <c r="C35" s="182"/>
      <c r="D35" s="182"/>
      <c r="E35" s="182"/>
      <c r="F35" s="182"/>
      <c r="G35" s="183"/>
      <c r="H35" s="184" t="s">
        <v>123</v>
      </c>
      <c r="I35" s="182"/>
      <c r="J35" s="182"/>
      <c r="K35" s="182"/>
      <c r="L35" s="182"/>
      <c r="M35" s="183"/>
    </row>
    <row r="36" spans="2:13" ht="30" customHeight="1">
      <c r="B36" s="173"/>
      <c r="C36" s="174"/>
      <c r="D36" s="174"/>
      <c r="E36" s="174"/>
      <c r="F36" s="174"/>
      <c r="G36" s="175"/>
      <c r="H36" s="173"/>
      <c r="I36" s="174"/>
      <c r="J36" s="174"/>
      <c r="K36" s="174"/>
      <c r="L36" s="174"/>
      <c r="M36" s="175"/>
    </row>
    <row r="37" spans="2:13" ht="30" customHeight="1">
      <c r="B37" s="176"/>
      <c r="C37" s="177"/>
      <c r="D37" s="177"/>
      <c r="E37" s="177"/>
      <c r="F37" s="177"/>
      <c r="G37" s="178"/>
      <c r="H37" s="176"/>
      <c r="I37" s="177"/>
      <c r="J37" s="177"/>
      <c r="K37" s="177"/>
      <c r="L37" s="177"/>
      <c r="M37" s="178"/>
    </row>
    <row r="38" spans="2:13" ht="35.1" customHeight="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1">
    <mergeCell ref="AE25:AE26"/>
    <mergeCell ref="I29:L29"/>
    <mergeCell ref="B34:M34"/>
    <mergeCell ref="B35:G35"/>
    <mergeCell ref="H35:M35"/>
    <mergeCell ref="B36:G37"/>
    <mergeCell ref="H36:M37"/>
    <mergeCell ref="G22:G23"/>
    <mergeCell ref="AE22:AE23"/>
    <mergeCell ref="A24:AE24"/>
    <mergeCell ref="A25:A26"/>
    <mergeCell ref="B25:B26"/>
    <mergeCell ref="C25:C26"/>
    <mergeCell ref="D25:D26"/>
    <mergeCell ref="E25:E26"/>
    <mergeCell ref="F25:F26"/>
    <mergeCell ref="G25:G26"/>
    <mergeCell ref="A22:A23"/>
    <mergeCell ref="B22:B23"/>
    <mergeCell ref="C22:C23"/>
    <mergeCell ref="D22:D23"/>
    <mergeCell ref="E22:E23"/>
    <mergeCell ref="F22:F23"/>
    <mergeCell ref="A18:AE18"/>
    <mergeCell ref="A19:A20"/>
    <mergeCell ref="B19:B20"/>
    <mergeCell ref="C19:C20"/>
    <mergeCell ref="D19:D20"/>
    <mergeCell ref="E19:E20"/>
    <mergeCell ref="F19:F20"/>
    <mergeCell ref="G19:G20"/>
    <mergeCell ref="AE19:AE20"/>
    <mergeCell ref="A15:AE15"/>
    <mergeCell ref="A16:A17"/>
    <mergeCell ref="B16:B17"/>
    <mergeCell ref="C16:C17"/>
    <mergeCell ref="D16:D17"/>
    <mergeCell ref="E16:E17"/>
    <mergeCell ref="F16:F17"/>
    <mergeCell ref="G16:G17"/>
    <mergeCell ref="AE16:AE17"/>
    <mergeCell ref="A10:A11"/>
    <mergeCell ref="B10:B11"/>
    <mergeCell ref="C10:C11"/>
    <mergeCell ref="D10:D11"/>
    <mergeCell ref="E10:E11"/>
    <mergeCell ref="A12:AE12"/>
    <mergeCell ref="A13:A14"/>
    <mergeCell ref="B13:B14"/>
    <mergeCell ref="C13:C14"/>
    <mergeCell ref="D13:D14"/>
    <mergeCell ref="E13:E14"/>
    <mergeCell ref="F13:F14"/>
    <mergeCell ref="G13:G14"/>
    <mergeCell ref="AE13:AE14"/>
    <mergeCell ref="AE10:AE11"/>
    <mergeCell ref="F10:F11"/>
    <mergeCell ref="AE6:AE9"/>
    <mergeCell ref="B7:D7"/>
    <mergeCell ref="A1:AE1"/>
    <mergeCell ref="F2:G2"/>
    <mergeCell ref="A4:AE4"/>
    <mergeCell ref="A5:AE5"/>
    <mergeCell ref="E7:H7"/>
    <mergeCell ref="I7:X7"/>
    <mergeCell ref="B8:X8"/>
    <mergeCell ref="A6:A9"/>
    <mergeCell ref="B6:H6"/>
    <mergeCell ref="I6:X6"/>
    <mergeCell ref="X2:AE2"/>
    <mergeCell ref="G10:G11"/>
  </mergeCells>
  <conditionalFormatting sqref="I21:AD21">
    <cfRule type="colorScale" priority="696">
      <colorScale>
        <cfvo type="min"/>
        <cfvo type="percentile" val="50"/>
        <cfvo type="max"/>
        <color rgb="FFE98BD7"/>
        <color rgb="FFD5007F"/>
        <color rgb="FF950054"/>
      </colorScale>
    </cfRule>
  </conditionalFormatting>
  <conditionalFormatting sqref="AE10">
    <cfRule type="cellIs" dxfId="254" priority="15" operator="greaterThan">
      <formula>95%</formula>
    </cfRule>
    <cfRule type="cellIs" dxfId="253" priority="16" operator="greaterThanOrEqual">
      <formula>90%</formula>
    </cfRule>
    <cfRule type="cellIs" dxfId="252" priority="17" operator="lessThan">
      <formula>89.99%</formula>
    </cfRule>
  </conditionalFormatting>
  <conditionalFormatting sqref="AE13">
    <cfRule type="cellIs" dxfId="251" priority="12" operator="greaterThan">
      <formula>95%</formula>
    </cfRule>
    <cfRule type="cellIs" dxfId="250" priority="13" operator="greaterThanOrEqual">
      <formula>90%</formula>
    </cfRule>
    <cfRule type="cellIs" dxfId="249" priority="14" operator="lessThan">
      <formula>89.99%</formula>
    </cfRule>
  </conditionalFormatting>
  <conditionalFormatting sqref="AE16">
    <cfRule type="cellIs" dxfId="248" priority="9" operator="greaterThan">
      <formula>95%</formula>
    </cfRule>
    <cfRule type="cellIs" dxfId="247" priority="10" operator="greaterThanOrEqual">
      <formula>90%</formula>
    </cfRule>
    <cfRule type="cellIs" dxfId="246" priority="11" operator="lessThan">
      <formula>89.99%</formula>
    </cfRule>
  </conditionalFormatting>
  <conditionalFormatting sqref="AE19">
    <cfRule type="cellIs" dxfId="245" priority="6" operator="greaterThan">
      <formula>95%</formula>
    </cfRule>
    <cfRule type="cellIs" dxfId="244" priority="7" operator="greaterThanOrEqual">
      <formula>90%</formula>
    </cfRule>
    <cfRule type="cellIs" dxfId="243" priority="8" operator="lessThan">
      <formula>89.99%</formula>
    </cfRule>
  </conditionalFormatting>
  <conditionalFormatting sqref="AE22">
    <cfRule type="cellIs" dxfId="242" priority="1" operator="greaterThanOrEqual">
      <formula>100%</formula>
    </cfRule>
    <cfRule type="cellIs" dxfId="241" priority="2" operator="lessThan">
      <formula>99.99%</formula>
    </cfRule>
  </conditionalFormatting>
  <conditionalFormatting sqref="AE25">
    <cfRule type="cellIs" dxfId="240" priority="3" operator="greaterThan">
      <formula>95%</formula>
    </cfRule>
    <cfRule type="cellIs" dxfId="239" priority="4" operator="greaterThanOrEqual">
      <formula>90%</formula>
    </cfRule>
    <cfRule type="cellIs" dxfId="238" priority="5" operator="lessThan">
      <formula>89.99%</formula>
    </cfRule>
  </conditionalFormatting>
  <dataValidations count="1">
    <dataValidation showDropDown="1" showInputMessage="1" showErrorMessage="1" sqref="C21 G19:G23 G10:G11 G16:G17 G13:G14 G25:G26" xr:uid="{7008B326-1444-4DDA-8BC5-78F2AA4FF209}"/>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F3D315-96DA-41F9-9982-39589C180EC5}">
  <sheetPr>
    <tabColor rgb="FF972958"/>
  </sheetPr>
  <dimension ref="A1:AQ48"/>
  <sheetViews>
    <sheetView showGridLines="0" topLeftCell="Q21" zoomScale="85" zoomScaleNormal="85" workbookViewId="0">
      <selection activeCell="AD17" sqref="AD17"/>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0" width="10.7109375" style="1" customWidth="1"/>
    <col min="31" max="31" width="22.7109375" style="1" customWidth="1"/>
    <col min="32" max="16384" width="11.42578125" style="1"/>
  </cols>
  <sheetData>
    <row r="1" spans="1:43" ht="40.5" customHeight="1">
      <c r="A1" s="148" t="str">
        <f>'PANEL DE CONTROL DISTRITAL'!A1:Q1</f>
        <v>INSTITUTO NACIONAL ELECTORAL
SISTEMA DE GESTIÓN DE LA CALIDAD
ESTADO DE MÉXICO</v>
      </c>
      <c r="B1" s="148"/>
      <c r="C1" s="148"/>
      <c r="D1" s="148"/>
      <c r="E1" s="148"/>
      <c r="F1" s="148"/>
      <c r="G1" s="148"/>
      <c r="H1" s="148"/>
      <c r="I1" s="148"/>
      <c r="J1" s="148"/>
      <c r="K1" s="148"/>
      <c r="L1" s="148"/>
      <c r="M1" s="148"/>
      <c r="N1" s="148"/>
      <c r="O1" s="148"/>
      <c r="P1" s="148"/>
      <c r="Q1" s="148"/>
      <c r="R1" s="148"/>
      <c r="S1" s="148"/>
      <c r="T1" s="148"/>
      <c r="U1" s="148"/>
      <c r="V1" s="148"/>
      <c r="W1" s="148"/>
      <c r="X1" s="148"/>
      <c r="Y1" s="148"/>
      <c r="Z1" s="148"/>
      <c r="AA1" s="148"/>
      <c r="AB1" s="148"/>
      <c r="AC1" s="148"/>
      <c r="AD1" s="148"/>
      <c r="AE1" s="148"/>
    </row>
    <row r="2" spans="1:43" ht="33.75" customHeight="1">
      <c r="A2" s="11"/>
      <c r="B2" s="11"/>
      <c r="C2" s="11"/>
      <c r="D2" s="9" t="s">
        <v>89</v>
      </c>
      <c r="E2" s="9">
        <v>35</v>
      </c>
      <c r="F2" s="149" t="s">
        <v>90</v>
      </c>
      <c r="G2" s="149"/>
      <c r="H2" s="20">
        <v>153552</v>
      </c>
      <c r="I2" s="19"/>
      <c r="J2" s="19"/>
      <c r="K2" s="19"/>
      <c r="L2" s="19"/>
      <c r="M2" s="19"/>
      <c r="N2" s="19"/>
      <c r="O2" s="19"/>
      <c r="P2" s="19"/>
      <c r="Q2" s="19"/>
      <c r="R2" s="19"/>
      <c r="S2" s="19"/>
      <c r="T2" s="19"/>
      <c r="U2" s="19"/>
      <c r="V2" s="19"/>
      <c r="X2" s="150" t="str">
        <f>'PANEL DE CONTROL DISTRITAL'!M2</f>
        <v>Fecha de corte: 22/01/2024</v>
      </c>
      <c r="Y2" s="150"/>
      <c r="Z2" s="150"/>
      <c r="AA2" s="150"/>
      <c r="AB2" s="150"/>
      <c r="AC2" s="150"/>
      <c r="AD2" s="150"/>
      <c r="AE2" s="150"/>
      <c r="AF2" s="15"/>
    </row>
    <row r="3" spans="1:43" ht="11.25" customHeight="1">
      <c r="A3" s="11"/>
      <c r="B3" s="6"/>
      <c r="C3" s="6"/>
      <c r="D3" s="6"/>
      <c r="E3" s="6"/>
      <c r="F3" s="6"/>
      <c r="G3" s="6"/>
      <c r="H3" s="6"/>
      <c r="I3" s="6"/>
      <c r="J3" s="6"/>
      <c r="K3" s="6"/>
      <c r="L3" s="6"/>
      <c r="M3" s="6"/>
      <c r="N3" s="6"/>
      <c r="O3" s="6"/>
      <c r="P3" s="6"/>
      <c r="Q3" s="6"/>
      <c r="R3" s="6"/>
      <c r="S3" s="6"/>
      <c r="T3" s="6"/>
      <c r="U3" s="6"/>
      <c r="V3" s="6"/>
      <c r="W3" s="6"/>
      <c r="X3" s="6"/>
      <c r="Y3" s="6"/>
      <c r="Z3" s="6"/>
      <c r="AA3" s="6"/>
      <c r="AB3" s="6"/>
      <c r="AC3" s="6"/>
      <c r="AD3" s="6"/>
    </row>
    <row r="4" spans="1:43" ht="30" customHeight="1">
      <c r="A4" s="154" t="s">
        <v>91</v>
      </c>
      <c r="B4" s="155"/>
      <c r="C4" s="155"/>
      <c r="D4" s="155"/>
      <c r="E4" s="155"/>
      <c r="F4" s="155"/>
      <c r="G4" s="155"/>
      <c r="H4" s="155"/>
      <c r="I4" s="155"/>
      <c r="J4" s="155"/>
      <c r="K4" s="155"/>
      <c r="L4" s="155"/>
      <c r="M4" s="155"/>
      <c r="N4" s="155"/>
      <c r="O4" s="155"/>
      <c r="P4" s="155"/>
      <c r="Q4" s="155"/>
      <c r="R4" s="155"/>
      <c r="S4" s="155"/>
      <c r="T4" s="155"/>
      <c r="U4" s="155"/>
      <c r="V4" s="155"/>
      <c r="W4" s="155"/>
      <c r="X4" s="155"/>
      <c r="Y4" s="155"/>
      <c r="Z4" s="155"/>
      <c r="AA4" s="155"/>
      <c r="AB4" s="155"/>
      <c r="AC4" s="155"/>
      <c r="AD4" s="155"/>
      <c r="AE4" s="156"/>
      <c r="AG4" s="18"/>
    </row>
    <row r="5" spans="1:43" ht="5.25" customHeight="1">
      <c r="A5" s="157"/>
      <c r="B5" s="158"/>
      <c r="C5" s="158"/>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9"/>
    </row>
    <row r="6" spans="1:43" ht="18" customHeight="1">
      <c r="A6" s="151" t="str">
        <f>'PANEL DE CONTROL DISTRITAL'!A6</f>
        <v>Número</v>
      </c>
      <c r="B6" s="152" t="str">
        <f>'PANEL DE CONTROL DISTRITAL'!B6</f>
        <v xml:space="preserve">PROCESOS SUSTANTIVOS E INDICADORES </v>
      </c>
      <c r="C6" s="152"/>
      <c r="D6" s="152"/>
      <c r="E6" s="152"/>
      <c r="F6" s="152"/>
      <c r="G6" s="152"/>
      <c r="H6" s="152"/>
      <c r="I6" s="160" t="s">
        <v>92</v>
      </c>
      <c r="J6" s="161"/>
      <c r="K6" s="161"/>
      <c r="L6" s="161"/>
      <c r="M6" s="161"/>
      <c r="N6" s="161"/>
      <c r="O6" s="161"/>
      <c r="P6" s="161"/>
      <c r="Q6" s="161"/>
      <c r="R6" s="161"/>
      <c r="S6" s="161"/>
      <c r="T6" s="161"/>
      <c r="U6" s="161"/>
      <c r="V6" s="161"/>
      <c r="W6" s="161"/>
      <c r="X6" s="161"/>
      <c r="Y6" s="85"/>
      <c r="Z6" s="85"/>
      <c r="AA6" s="85"/>
      <c r="AB6" s="85"/>
      <c r="AC6" s="85"/>
      <c r="AD6" s="85"/>
      <c r="AE6" s="153" t="s">
        <v>93</v>
      </c>
    </row>
    <row r="7" spans="1:43" ht="17.25" customHeight="1">
      <c r="A7" s="151"/>
      <c r="B7" s="152" t="str">
        <f>'PANEL DE CONTROL DISTRITAL'!B7</f>
        <v>DESCRIPCIÓN</v>
      </c>
      <c r="C7" s="152"/>
      <c r="D7" s="152"/>
      <c r="E7" s="152" t="str">
        <f>'PANEL DE CONTROL DISTRITAL'!E7</f>
        <v>MEDICIÓN</v>
      </c>
      <c r="F7" s="152"/>
      <c r="G7" s="152"/>
      <c r="H7" s="152"/>
      <c r="I7" s="162" t="str">
        <f>'PANEL DE CONTROL DISTRITAL'!A5</f>
        <v>CAMPAÑA ANUAL INTENSA 2023</v>
      </c>
      <c r="J7" s="163"/>
      <c r="K7" s="163"/>
      <c r="L7" s="163"/>
      <c r="M7" s="163"/>
      <c r="N7" s="163"/>
      <c r="O7" s="163"/>
      <c r="P7" s="163"/>
      <c r="Q7" s="163"/>
      <c r="R7" s="163"/>
      <c r="S7" s="163"/>
      <c r="T7" s="163"/>
      <c r="U7" s="163"/>
      <c r="V7" s="163"/>
      <c r="W7" s="163"/>
      <c r="X7" s="163"/>
      <c r="Y7" s="86"/>
      <c r="Z7" s="86"/>
      <c r="AA7" s="86"/>
      <c r="AB7" s="86"/>
      <c r="AC7" s="86"/>
      <c r="AD7" s="86"/>
      <c r="AE7" s="153"/>
    </row>
    <row r="8" spans="1:43" ht="5.25" customHeight="1">
      <c r="A8" s="151"/>
      <c r="B8" s="164"/>
      <c r="C8" s="165"/>
      <c r="D8" s="165"/>
      <c r="E8" s="165"/>
      <c r="F8" s="165"/>
      <c r="G8" s="165"/>
      <c r="H8" s="165"/>
      <c r="I8" s="165"/>
      <c r="J8" s="165"/>
      <c r="K8" s="165"/>
      <c r="L8" s="165"/>
      <c r="M8" s="165"/>
      <c r="N8" s="165"/>
      <c r="O8" s="165"/>
      <c r="P8" s="165"/>
      <c r="Q8" s="165"/>
      <c r="R8" s="165"/>
      <c r="S8" s="165"/>
      <c r="T8" s="165"/>
      <c r="U8" s="165"/>
      <c r="V8" s="165"/>
      <c r="W8" s="165"/>
      <c r="X8" s="165"/>
      <c r="Y8" s="87"/>
      <c r="Z8" s="87"/>
      <c r="AA8" s="87"/>
      <c r="AB8" s="87"/>
      <c r="AC8" s="87"/>
      <c r="AD8" s="87"/>
      <c r="AE8" s="153"/>
    </row>
    <row r="9" spans="1:43" s="2" customFormat="1" ht="29.25" customHeight="1" thickTop="1" thickBot="1">
      <c r="A9" s="151"/>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42" t="str">
        <f>'PANEL DE CONTROL DISTRITAL'!H8</f>
        <v>Nominativo</v>
      </c>
      <c r="I9" s="31" t="str">
        <f>'152551'!I9</f>
        <v>2023-37</v>
      </c>
      <c r="J9" s="31" t="str">
        <f>'152551'!J9</f>
        <v>2023-38</v>
      </c>
      <c r="K9" s="31" t="str">
        <f>'152551'!K9</f>
        <v>2023-39</v>
      </c>
      <c r="L9" s="31" t="str">
        <f>'152551'!L9</f>
        <v>2023-40</v>
      </c>
      <c r="M9" s="31" t="str">
        <f>'152551'!M9</f>
        <v>2023-41</v>
      </c>
      <c r="N9" s="31" t="str">
        <f>'152551'!N9</f>
        <v>2023-42</v>
      </c>
      <c r="O9" s="31" t="str">
        <f>'152551'!O9</f>
        <v>2023-43</v>
      </c>
      <c r="P9" s="31" t="str">
        <f>'152551'!P9</f>
        <v>2023-44</v>
      </c>
      <c r="Q9" s="31" t="str">
        <f>'152551'!Q9</f>
        <v>2023-45</v>
      </c>
      <c r="R9" s="31" t="str">
        <f>'152551'!R9</f>
        <v>2023-46</v>
      </c>
      <c r="S9" s="31" t="str">
        <f>'152551'!S9</f>
        <v>2023-47</v>
      </c>
      <c r="T9" s="31" t="str">
        <f>'152551'!T9</f>
        <v>2023-48</v>
      </c>
      <c r="U9" s="31" t="str">
        <f>'152551'!U9</f>
        <v>2023-49</v>
      </c>
      <c r="V9" s="31" t="str">
        <f>'152551'!V9</f>
        <v>2023-50</v>
      </c>
      <c r="W9" s="31" t="str">
        <f>'152551'!W9</f>
        <v>2023-51</v>
      </c>
      <c r="X9" s="31" t="str">
        <f>'152551'!X9</f>
        <v>2023-52</v>
      </c>
      <c r="Y9" s="31" t="s">
        <v>110</v>
      </c>
      <c r="Z9" s="31" t="s">
        <v>111</v>
      </c>
      <c r="AA9" s="31" t="s">
        <v>112</v>
      </c>
      <c r="AB9" s="31" t="s">
        <v>113</v>
      </c>
      <c r="AC9" s="31" t="s">
        <v>114</v>
      </c>
      <c r="AD9" s="31" t="s">
        <v>115</v>
      </c>
      <c r="AE9" s="153"/>
    </row>
    <row r="10" spans="1:43" s="2" customFormat="1" ht="50.1" customHeight="1" thickTop="1" thickBot="1">
      <c r="A10" s="167">
        <f>'PANEL DE CONTROL DISTRITAL'!A9</f>
        <v>1</v>
      </c>
      <c r="B10" s="169" t="str">
        <f>'PANEL DE CONTROL DISTRITAL'!B9</f>
        <v>ENTREVISTA</v>
      </c>
      <c r="C10" s="166" t="str">
        <f>'PANEL DE CONTROL DISTRITAL'!C9</f>
        <v xml:space="preserve"> Auxiliar de Atención Ciudadana</v>
      </c>
      <c r="D10" s="170" t="str">
        <f>'PANEL DE CONTROL DISTRITAL'!D9</f>
        <v>Efectividad de la entrevista =</v>
      </c>
      <c r="E10" s="166" t="str">
        <f>'PANEL DE CONTROL DISTRITAL'!E9</f>
        <v>(Número de trámites aplicados / (Número de fichas requisitadas - Notificaciones de improcedencia de trámite)) x 100</v>
      </c>
      <c r="F10" s="171" t="str">
        <f>'PANEL DE CONTROL DISTRITAL'!F9</f>
        <v>Semanal (remesa)</v>
      </c>
      <c r="G10" s="172">
        <f>'PANEL DE CONTROL DISTRITAL'!G9</f>
        <v>0.9</v>
      </c>
      <c r="H10" s="25" t="str">
        <f>'PANEL DE CONTROL DISTRITAL'!H9</f>
        <v>Número de trámites aplicados</v>
      </c>
      <c r="I10" s="23">
        <v>113</v>
      </c>
      <c r="J10" s="23">
        <v>438</v>
      </c>
      <c r="K10" s="23">
        <v>382</v>
      </c>
      <c r="L10" s="23">
        <v>449</v>
      </c>
      <c r="M10" s="23">
        <v>436</v>
      </c>
      <c r="N10" s="23">
        <v>471</v>
      </c>
      <c r="O10" s="23">
        <v>487</v>
      </c>
      <c r="P10" s="23">
        <v>523</v>
      </c>
      <c r="Q10" s="23">
        <v>424</v>
      </c>
      <c r="R10" s="23">
        <v>314</v>
      </c>
      <c r="S10" s="23">
        <v>578</v>
      </c>
      <c r="T10" s="23">
        <v>598</v>
      </c>
      <c r="U10" s="23">
        <v>614</v>
      </c>
      <c r="V10" s="23">
        <v>917</v>
      </c>
      <c r="W10" s="23">
        <v>849</v>
      </c>
      <c r="X10" s="23">
        <v>688</v>
      </c>
      <c r="Y10" s="23">
        <v>696</v>
      </c>
      <c r="Z10" s="23">
        <v>547</v>
      </c>
      <c r="AA10" s="23">
        <v>793</v>
      </c>
      <c r="AB10" s="75">
        <v>1158</v>
      </c>
      <c r="AC10" s="75">
        <v>1712</v>
      </c>
      <c r="AD10" s="64">
        <v>526</v>
      </c>
      <c r="AE10" s="168">
        <f>IFERROR(SUM(I10:AD10)/SUM(I11:AD11),0)</f>
        <v>0.99927129636376888</v>
      </c>
    </row>
    <row r="11" spans="1:43" s="2" customFormat="1" ht="50.1" customHeight="1" thickTop="1" thickBot="1">
      <c r="A11" s="167"/>
      <c r="B11" s="169"/>
      <c r="C11" s="166"/>
      <c r="D11" s="170"/>
      <c r="E11" s="166"/>
      <c r="F11" s="171"/>
      <c r="G11" s="172"/>
      <c r="H11" s="25" t="str">
        <f>'PANEL DE CONTROL DISTRITAL'!H10</f>
        <v>Número de fichas requisitadas - Notificaciones de improcedencia de trámite</v>
      </c>
      <c r="I11" s="43">
        <v>114</v>
      </c>
      <c r="J11" s="43">
        <v>440</v>
      </c>
      <c r="K11" s="43">
        <v>384</v>
      </c>
      <c r="L11" s="43">
        <v>451</v>
      </c>
      <c r="M11" s="43">
        <v>439</v>
      </c>
      <c r="N11" s="43">
        <v>471</v>
      </c>
      <c r="O11" s="43">
        <v>487</v>
      </c>
      <c r="P11" s="43">
        <v>523</v>
      </c>
      <c r="Q11" s="43">
        <v>424</v>
      </c>
      <c r="R11" s="43">
        <v>314</v>
      </c>
      <c r="S11" s="43">
        <v>578</v>
      </c>
      <c r="T11" s="43">
        <v>598</v>
      </c>
      <c r="U11" s="43">
        <v>614</v>
      </c>
      <c r="V11" s="43">
        <v>917</v>
      </c>
      <c r="W11" s="43">
        <v>849</v>
      </c>
      <c r="X11" s="43">
        <v>688</v>
      </c>
      <c r="Y11" s="43">
        <v>696</v>
      </c>
      <c r="Z11" s="43">
        <v>547</v>
      </c>
      <c r="AA11" s="43">
        <v>793</v>
      </c>
      <c r="AB11" s="98">
        <v>1158</v>
      </c>
      <c r="AC11" s="98">
        <v>1712</v>
      </c>
      <c r="AD11" s="68">
        <v>526</v>
      </c>
      <c r="AE11" s="168"/>
    </row>
    <row r="12" spans="1:43" s="45" customFormat="1" ht="8.1" customHeight="1" thickTop="1" thickBot="1">
      <c r="A12" s="167"/>
      <c r="B12" s="167"/>
      <c r="C12" s="167"/>
      <c r="D12" s="167"/>
      <c r="E12" s="167"/>
      <c r="F12" s="167"/>
      <c r="G12" s="167"/>
      <c r="H12" s="167"/>
      <c r="I12" s="167"/>
      <c r="J12" s="167"/>
      <c r="K12" s="167"/>
      <c r="L12" s="167"/>
      <c r="M12" s="167"/>
      <c r="N12" s="167"/>
      <c r="O12" s="167"/>
      <c r="P12" s="167"/>
      <c r="Q12" s="167"/>
      <c r="R12" s="167"/>
      <c r="S12" s="167"/>
      <c r="T12" s="167"/>
      <c r="U12" s="167"/>
      <c r="V12" s="167"/>
      <c r="W12" s="167"/>
      <c r="X12" s="167"/>
      <c r="Y12" s="167"/>
      <c r="Z12" s="167"/>
      <c r="AA12" s="167"/>
      <c r="AB12" s="167"/>
      <c r="AC12" s="167"/>
      <c r="AD12" s="167"/>
      <c r="AE12" s="167"/>
      <c r="AF12" s="44"/>
      <c r="AG12" s="44"/>
      <c r="AH12" s="44"/>
      <c r="AI12" s="44"/>
      <c r="AJ12" s="44"/>
      <c r="AK12" s="44"/>
      <c r="AL12" s="44"/>
      <c r="AM12" s="44"/>
      <c r="AN12" s="44"/>
      <c r="AO12" s="44"/>
      <c r="AP12" s="44"/>
      <c r="AQ12" s="44"/>
    </row>
    <row r="13" spans="1:43" s="3" customFormat="1" ht="50.1" customHeight="1" thickTop="1" thickBot="1">
      <c r="A13" s="167">
        <f>'PANEL DE CONTROL DISTRITAL'!A12</f>
        <v>2</v>
      </c>
      <c r="B13" s="169" t="str">
        <f>'PANEL DE CONTROL DISTRITAL'!B12</f>
        <v>TRÁMITE</v>
      </c>
      <c r="C13" s="166" t="str">
        <f>'PANEL DE CONTROL DISTRITAL'!C12</f>
        <v>Operador de Equipo Tecnológico</v>
      </c>
      <c r="D13" s="170" t="str">
        <f>'PANEL DE CONTROL DISTRITAL'!D12</f>
        <v>Trámites exitosos efectivos=</v>
      </c>
      <c r="E13" s="166" t="str">
        <f>'PANEL DE CONTROL DISTRITAL'!E12</f>
        <v>(Número de trámites exitosos / Número de trámites aplicados) x 100</v>
      </c>
      <c r="F13" s="171" t="str">
        <f>'PANEL DE CONTROL DISTRITAL'!F12</f>
        <v>Semanal (remesa)</v>
      </c>
      <c r="G13" s="172">
        <f>'PANEL DE CONTROL DISTRITAL'!G12</f>
        <v>0.9</v>
      </c>
      <c r="H13" s="25" t="str">
        <f>'PANEL DE CONTROL DISTRITAL'!H12</f>
        <v>Número de trámites exitosos</v>
      </c>
      <c r="I13" s="23">
        <v>112</v>
      </c>
      <c r="J13" s="23">
        <v>438</v>
      </c>
      <c r="K13" s="23">
        <v>382</v>
      </c>
      <c r="L13" s="23">
        <v>448</v>
      </c>
      <c r="M13" s="23">
        <v>436</v>
      </c>
      <c r="N13" s="23">
        <v>471</v>
      </c>
      <c r="O13" s="23">
        <v>487</v>
      </c>
      <c r="P13" s="23">
        <v>522</v>
      </c>
      <c r="Q13" s="23">
        <v>424</v>
      </c>
      <c r="R13" s="23">
        <v>314</v>
      </c>
      <c r="S13" s="23">
        <v>578</v>
      </c>
      <c r="T13" s="23">
        <v>596</v>
      </c>
      <c r="U13" s="23">
        <v>613</v>
      </c>
      <c r="V13" s="23">
        <v>916</v>
      </c>
      <c r="W13" s="23">
        <v>849</v>
      </c>
      <c r="X13" s="23">
        <v>687</v>
      </c>
      <c r="Y13" s="23">
        <v>694</v>
      </c>
      <c r="Z13" s="23">
        <v>546</v>
      </c>
      <c r="AA13" s="23">
        <v>791</v>
      </c>
      <c r="AB13" s="75">
        <v>1158</v>
      </c>
      <c r="AC13" s="75">
        <v>1705</v>
      </c>
      <c r="AD13" s="64">
        <v>525</v>
      </c>
      <c r="AE13" s="168">
        <f>IFERROR(SUM(I13:AD13)/SUM(I14:AD14),0)</f>
        <v>0.99846860643185298</v>
      </c>
    </row>
    <row r="14" spans="1:43" s="3" customFormat="1" ht="50.1" customHeight="1" thickTop="1" thickBot="1">
      <c r="A14" s="167"/>
      <c r="B14" s="169"/>
      <c r="C14" s="166"/>
      <c r="D14" s="170"/>
      <c r="E14" s="166"/>
      <c r="F14" s="171"/>
      <c r="G14" s="172"/>
      <c r="H14" s="25" t="str">
        <f>'PANEL DE CONTROL DISTRITAL'!H13</f>
        <v>Número de trámites aplicados</v>
      </c>
      <c r="I14" s="43">
        <v>113</v>
      </c>
      <c r="J14" s="43">
        <v>438</v>
      </c>
      <c r="K14" s="43">
        <v>382</v>
      </c>
      <c r="L14" s="43">
        <v>449</v>
      </c>
      <c r="M14" s="43">
        <v>436</v>
      </c>
      <c r="N14" s="43">
        <v>471</v>
      </c>
      <c r="O14" s="43">
        <v>487</v>
      </c>
      <c r="P14" s="43">
        <v>523</v>
      </c>
      <c r="Q14" s="43">
        <v>424</v>
      </c>
      <c r="R14" s="43">
        <v>314</v>
      </c>
      <c r="S14" s="43">
        <v>578</v>
      </c>
      <c r="T14" s="43">
        <v>598</v>
      </c>
      <c r="U14" s="43">
        <v>614</v>
      </c>
      <c r="V14" s="43">
        <v>917</v>
      </c>
      <c r="W14" s="43">
        <v>849</v>
      </c>
      <c r="X14" s="43">
        <v>688</v>
      </c>
      <c r="Y14" s="43">
        <v>696</v>
      </c>
      <c r="Z14" s="43">
        <v>547</v>
      </c>
      <c r="AA14" s="43">
        <v>793</v>
      </c>
      <c r="AB14" s="98">
        <v>1158</v>
      </c>
      <c r="AC14" s="98">
        <v>1712</v>
      </c>
      <c r="AD14" s="68">
        <v>526</v>
      </c>
      <c r="AE14" s="168"/>
    </row>
    <row r="15" spans="1:43" s="45" customFormat="1" ht="8.1" customHeight="1" thickTop="1" thickBot="1">
      <c r="A15" s="167"/>
      <c r="B15" s="167"/>
      <c r="C15" s="167"/>
      <c r="D15" s="167"/>
      <c r="E15" s="167"/>
      <c r="F15" s="167"/>
      <c r="G15" s="167"/>
      <c r="H15" s="167"/>
      <c r="I15" s="167"/>
      <c r="J15" s="167"/>
      <c r="K15" s="167"/>
      <c r="L15" s="167"/>
      <c r="M15" s="167"/>
      <c r="N15" s="167"/>
      <c r="O15" s="167"/>
      <c r="P15" s="167"/>
      <c r="Q15" s="167"/>
      <c r="R15" s="167"/>
      <c r="S15" s="167"/>
      <c r="T15" s="167"/>
      <c r="U15" s="167"/>
      <c r="V15" s="167"/>
      <c r="W15" s="167"/>
      <c r="X15" s="167"/>
      <c r="Y15" s="167"/>
      <c r="Z15" s="167"/>
      <c r="AA15" s="167"/>
      <c r="AB15" s="167"/>
      <c r="AC15" s="167"/>
      <c r="AD15" s="167"/>
      <c r="AE15" s="167"/>
      <c r="AF15" s="44"/>
      <c r="AG15" s="44"/>
      <c r="AH15" s="44"/>
      <c r="AI15" s="44"/>
      <c r="AJ15" s="44"/>
      <c r="AK15" s="44"/>
      <c r="AL15" s="44"/>
      <c r="AM15" s="44"/>
      <c r="AN15" s="44"/>
      <c r="AO15" s="44"/>
      <c r="AP15" s="44"/>
      <c r="AQ15" s="44"/>
    </row>
    <row r="16" spans="1:43" s="3" customFormat="1" ht="50.1" customHeight="1" thickTop="1" thickBot="1">
      <c r="A16" s="167">
        <f>'PANEL DE CONTROL DISTRITAL'!A15</f>
        <v>3</v>
      </c>
      <c r="B16" s="169" t="str">
        <f>'PANEL DE CONTROL DISTRITAL'!B15</f>
        <v>TRANSFERENCIA</v>
      </c>
      <c r="C16" s="166" t="str">
        <f>'PANEL DE CONTROL DISTRITAL'!C15</f>
        <v>Responsable de Módulo</v>
      </c>
      <c r="D16" s="170" t="str">
        <f>'PANEL DE CONTROL DISTRITAL'!D15</f>
        <v xml:space="preserve">Transacciones exitosas = </v>
      </c>
      <c r="E16" s="166" t="str">
        <f>'PANEL DE CONTROL DISTRITAL'!E15</f>
        <v>(Número de Archivos de Transacción aceptados /Total de Archivos de Transacción procesados) x100</v>
      </c>
      <c r="F16" s="171" t="str">
        <f>'PANEL DE CONTROL DISTRITAL'!F15</f>
        <v>Semanal (remesa)</v>
      </c>
      <c r="G16" s="172">
        <f>'PANEL DE CONTROL DISTRITAL'!G15</f>
        <v>0.9</v>
      </c>
      <c r="H16" s="25" t="str">
        <f>'PANEL DE CONTROL DISTRITAL'!H15</f>
        <v>Número de Archivos de Transacción aceptados</v>
      </c>
      <c r="I16" s="23">
        <v>113</v>
      </c>
      <c r="J16" s="23">
        <v>438</v>
      </c>
      <c r="K16" s="23">
        <v>382</v>
      </c>
      <c r="L16" s="23">
        <v>449</v>
      </c>
      <c r="M16" s="23">
        <v>436</v>
      </c>
      <c r="N16" s="23">
        <v>471</v>
      </c>
      <c r="O16" s="23">
        <v>487</v>
      </c>
      <c r="P16" s="23">
        <v>523</v>
      </c>
      <c r="Q16" s="23">
        <v>424</v>
      </c>
      <c r="R16" s="23">
        <v>314</v>
      </c>
      <c r="S16" s="23">
        <v>578</v>
      </c>
      <c r="T16" s="23">
        <v>598</v>
      </c>
      <c r="U16" s="23">
        <v>614</v>
      </c>
      <c r="V16" s="23">
        <v>917</v>
      </c>
      <c r="W16" s="23">
        <v>849</v>
      </c>
      <c r="X16" s="23">
        <v>688</v>
      </c>
      <c r="Y16" s="23">
        <v>696</v>
      </c>
      <c r="Z16" s="23">
        <v>547</v>
      </c>
      <c r="AA16" s="23">
        <v>793</v>
      </c>
      <c r="AB16" s="75">
        <v>1158</v>
      </c>
      <c r="AC16" s="75">
        <v>1712</v>
      </c>
      <c r="AD16" s="64">
        <v>526</v>
      </c>
      <c r="AE16" s="168">
        <f>IFERROR(SUM(I16:AD16)/SUM(I17:AD17),0)</f>
        <v>1</v>
      </c>
    </row>
    <row r="17" spans="1:43" s="3" customFormat="1" ht="50.1" customHeight="1" thickTop="1" thickBot="1">
      <c r="A17" s="167"/>
      <c r="B17" s="169"/>
      <c r="C17" s="166"/>
      <c r="D17" s="170"/>
      <c r="E17" s="166"/>
      <c r="F17" s="171"/>
      <c r="G17" s="172"/>
      <c r="H17" s="25" t="str">
        <f>'PANEL DE CONTROL DISTRITAL'!H16</f>
        <v>Total de Archivos de Transacción procesados</v>
      </c>
      <c r="I17" s="43">
        <v>113</v>
      </c>
      <c r="J17" s="43">
        <v>438</v>
      </c>
      <c r="K17" s="43">
        <v>382</v>
      </c>
      <c r="L17" s="43">
        <v>449</v>
      </c>
      <c r="M17" s="43">
        <v>436</v>
      </c>
      <c r="N17" s="43">
        <v>471</v>
      </c>
      <c r="O17" s="43">
        <v>487</v>
      </c>
      <c r="P17" s="43">
        <v>523</v>
      </c>
      <c r="Q17" s="43">
        <v>424</v>
      </c>
      <c r="R17" s="43">
        <v>314</v>
      </c>
      <c r="S17" s="43">
        <v>578</v>
      </c>
      <c r="T17" s="43">
        <v>598</v>
      </c>
      <c r="U17" s="43">
        <v>614</v>
      </c>
      <c r="V17" s="43">
        <v>917</v>
      </c>
      <c r="W17" s="43">
        <v>849</v>
      </c>
      <c r="X17" s="43">
        <v>688</v>
      </c>
      <c r="Y17" s="43">
        <v>696</v>
      </c>
      <c r="Z17" s="43">
        <v>547</v>
      </c>
      <c r="AA17" s="43">
        <v>793</v>
      </c>
      <c r="AB17" s="98">
        <v>1158</v>
      </c>
      <c r="AC17" s="98">
        <v>1712</v>
      </c>
      <c r="AD17" s="68">
        <v>526</v>
      </c>
      <c r="AE17" s="168"/>
    </row>
    <row r="18" spans="1:43" s="45" customFormat="1" ht="8.1" customHeight="1" thickTop="1" thickBot="1">
      <c r="A18" s="167"/>
      <c r="B18" s="167"/>
      <c r="C18" s="167"/>
      <c r="D18" s="167"/>
      <c r="E18" s="167"/>
      <c r="F18" s="167"/>
      <c r="G18" s="167"/>
      <c r="H18" s="167"/>
      <c r="I18" s="167"/>
      <c r="J18" s="167"/>
      <c r="K18" s="167"/>
      <c r="L18" s="167"/>
      <c r="M18" s="167"/>
      <c r="N18" s="167"/>
      <c r="O18" s="167"/>
      <c r="P18" s="167"/>
      <c r="Q18" s="167"/>
      <c r="R18" s="167"/>
      <c r="S18" s="167"/>
      <c r="T18" s="167"/>
      <c r="U18" s="167"/>
      <c r="V18" s="167"/>
      <c r="W18" s="167"/>
      <c r="X18" s="167"/>
      <c r="Y18" s="167"/>
      <c r="Z18" s="167"/>
      <c r="AA18" s="167"/>
      <c r="AB18" s="167"/>
      <c r="AC18" s="167"/>
      <c r="AD18" s="167"/>
      <c r="AE18" s="167"/>
      <c r="AF18" s="44"/>
      <c r="AG18" s="44"/>
      <c r="AH18" s="44"/>
      <c r="AI18" s="44"/>
      <c r="AJ18" s="44"/>
      <c r="AK18" s="44"/>
      <c r="AL18" s="44"/>
      <c r="AM18" s="44"/>
      <c r="AN18" s="44"/>
      <c r="AO18" s="44"/>
      <c r="AP18" s="44"/>
      <c r="AQ18" s="44"/>
    </row>
    <row r="19" spans="1:43" s="3" customFormat="1" ht="50.1" customHeight="1" thickTop="1" thickBot="1">
      <c r="A19" s="167">
        <f>'PANEL DE CONTROL DISTRITAL'!A18</f>
        <v>4</v>
      </c>
      <c r="B19" s="169" t="str">
        <f>'PANEL DE CONTROL DISTRITAL'!B18</f>
        <v>CONCILIACIÓN</v>
      </c>
      <c r="C19" s="166" t="str">
        <f>'PANEL DE CONTROL DISTRITAL'!C18</f>
        <v>Responsable de Módulo</v>
      </c>
      <c r="D19" s="170" t="str">
        <f>'PANEL DE CONTROL DISTRITAL'!D18</f>
        <v xml:space="preserve">Credenciales disponibles para entrega = </v>
      </c>
      <c r="E19" s="166" t="str">
        <f>'PANEL DE CONTROL DISTRITAL'!E18</f>
        <v>((Credenciales recibidas - Credenciales inconsistentes) / Credenciales recibidas) x 100</v>
      </c>
      <c r="F19" s="171" t="str">
        <f>'PANEL DE CONTROL DISTRITAL'!F18</f>
        <v>Semanal (remesa)</v>
      </c>
      <c r="G19" s="172">
        <f>'PANEL DE CONTROL DISTRITAL'!G18</f>
        <v>0.9</v>
      </c>
      <c r="H19" s="25" t="str">
        <f>'PANEL DE CONTROL DISTRITAL'!H18</f>
        <v xml:space="preserve">Credenciales Recibidas - Credenciales inconsistentes </v>
      </c>
      <c r="I19" s="23">
        <v>0</v>
      </c>
      <c r="J19" s="23">
        <v>507</v>
      </c>
      <c r="K19" s="23">
        <v>409</v>
      </c>
      <c r="L19" s="23">
        <v>312</v>
      </c>
      <c r="M19" s="23">
        <v>354</v>
      </c>
      <c r="N19" s="23">
        <v>558</v>
      </c>
      <c r="O19" s="23">
        <v>271</v>
      </c>
      <c r="P19" s="23">
        <v>697</v>
      </c>
      <c r="Q19" s="23">
        <v>408</v>
      </c>
      <c r="R19" s="23">
        <v>518</v>
      </c>
      <c r="S19" s="23">
        <v>531</v>
      </c>
      <c r="T19" s="23">
        <v>568</v>
      </c>
      <c r="U19" s="23">
        <v>541</v>
      </c>
      <c r="V19" s="23">
        <v>110</v>
      </c>
      <c r="W19" s="23">
        <v>1484</v>
      </c>
      <c r="X19" s="23">
        <v>866</v>
      </c>
      <c r="Y19" s="23">
        <v>257</v>
      </c>
      <c r="Z19" s="23">
        <v>517</v>
      </c>
      <c r="AA19" s="23">
        <v>352</v>
      </c>
      <c r="AB19" s="75">
        <v>1486</v>
      </c>
      <c r="AC19" s="75">
        <v>1010</v>
      </c>
      <c r="AD19" s="64">
        <v>0</v>
      </c>
      <c r="AE19" s="168">
        <f>IFERROR(SUM(I19:AD19)/SUM(I20:AD20),0)</f>
        <v>1</v>
      </c>
    </row>
    <row r="20" spans="1:43" s="3" customFormat="1" ht="50.1" customHeight="1" thickTop="1" thickBot="1">
      <c r="A20" s="167"/>
      <c r="B20" s="169"/>
      <c r="C20" s="166"/>
      <c r="D20" s="170"/>
      <c r="E20" s="166"/>
      <c r="F20" s="171"/>
      <c r="G20" s="172"/>
      <c r="H20" s="25" t="str">
        <f>'PANEL DE CONTROL DISTRITAL'!H19</f>
        <v>Credenciales recibidas</v>
      </c>
      <c r="I20" s="43">
        <v>0</v>
      </c>
      <c r="J20" s="43">
        <v>507</v>
      </c>
      <c r="K20" s="43">
        <v>409</v>
      </c>
      <c r="L20" s="43">
        <v>312</v>
      </c>
      <c r="M20" s="43">
        <v>354</v>
      </c>
      <c r="N20" s="43">
        <v>558</v>
      </c>
      <c r="O20" s="43">
        <v>271</v>
      </c>
      <c r="P20" s="43">
        <v>697</v>
      </c>
      <c r="Q20" s="43">
        <v>408</v>
      </c>
      <c r="R20" s="43">
        <v>518</v>
      </c>
      <c r="S20" s="43">
        <v>531</v>
      </c>
      <c r="T20" s="43">
        <v>568</v>
      </c>
      <c r="U20" s="43">
        <v>541</v>
      </c>
      <c r="V20" s="43">
        <v>110</v>
      </c>
      <c r="W20" s="43">
        <v>1484</v>
      </c>
      <c r="X20" s="43">
        <v>866</v>
      </c>
      <c r="Y20" s="43">
        <v>257</v>
      </c>
      <c r="Z20" s="43">
        <v>517</v>
      </c>
      <c r="AA20" s="43">
        <v>352</v>
      </c>
      <c r="AB20" s="98">
        <v>1486</v>
      </c>
      <c r="AC20" s="98">
        <v>1010</v>
      </c>
      <c r="AD20" s="68">
        <v>0</v>
      </c>
      <c r="AE20" s="168"/>
    </row>
    <row r="21" spans="1:43" s="45" customFormat="1" ht="8.1" customHeight="1" thickTop="1" thickBot="1">
      <c r="A21" s="46"/>
      <c r="B21" s="47"/>
      <c r="C21" s="48"/>
      <c r="D21" s="49"/>
      <c r="E21" s="48"/>
      <c r="F21" s="50"/>
      <c r="G21" s="51"/>
      <c r="H21" s="52"/>
      <c r="I21" s="53"/>
      <c r="J21" s="53"/>
      <c r="K21" s="53"/>
      <c r="L21" s="53"/>
      <c r="M21" s="53"/>
      <c r="N21" s="53"/>
      <c r="O21" s="53"/>
      <c r="P21" s="53"/>
      <c r="Q21" s="53"/>
      <c r="R21" s="53"/>
      <c r="S21" s="53"/>
      <c r="T21" s="53"/>
      <c r="U21" s="53"/>
      <c r="V21" s="53"/>
      <c r="W21" s="53"/>
      <c r="X21" s="53"/>
      <c r="Y21" s="53"/>
      <c r="Z21" s="53"/>
      <c r="AA21" s="53"/>
      <c r="AB21" s="53"/>
      <c r="AC21" s="53"/>
      <c r="AD21" s="53"/>
      <c r="AE21" s="54"/>
      <c r="AF21" s="44"/>
      <c r="AG21" s="44"/>
      <c r="AH21" s="44"/>
      <c r="AI21" s="44"/>
      <c r="AJ21" s="44"/>
      <c r="AK21" s="44"/>
      <c r="AL21" s="44"/>
      <c r="AM21" s="44"/>
      <c r="AN21" s="44"/>
      <c r="AO21" s="44"/>
      <c r="AP21" s="44"/>
      <c r="AQ21" s="44"/>
    </row>
    <row r="22" spans="1:43" s="3" customFormat="1" ht="50.1" customHeight="1" thickTop="1" thickBot="1">
      <c r="A22" s="167">
        <f>'PANEL DE CONTROL DISTRITAL'!A21</f>
        <v>5</v>
      </c>
      <c r="B22" s="169" t="str">
        <f>'PANEL DE CONTROL DISTRITAL'!B21</f>
        <v>CONCILIACIÓN</v>
      </c>
      <c r="C22" s="166" t="str">
        <f>'PANEL DE CONTROL DISTRITAL'!C21</f>
        <v>Responsable de Módulo</v>
      </c>
      <c r="D22" s="170" t="str">
        <f>'PANEL DE CONTROL DISTRITAL'!D21</f>
        <v xml:space="preserve">Credenciales disponibles para entrega = </v>
      </c>
      <c r="E22" s="166" t="str">
        <f>'PANEL DE CONTROL DISTRITAL'!E21</f>
        <v>(Credenciales en resguardo / Credenciales totales en SIIRFE disponibles para entrega) x 100</v>
      </c>
      <c r="F22" s="171" t="str">
        <f>'PANEL DE CONTROL DISTRITAL'!F21</f>
        <v>Semanal (remesa)</v>
      </c>
      <c r="G22" s="172">
        <f>'PANEL DE CONTROL DISTRITAL'!G21</f>
        <v>1</v>
      </c>
      <c r="H22" s="25" t="str">
        <f>'PANEL DE CONTROL DISTRITAL'!H21</f>
        <v>Credenciales en resguardo</v>
      </c>
      <c r="I22" s="23">
        <v>1194</v>
      </c>
      <c r="J22" s="23">
        <v>1124</v>
      </c>
      <c r="K22" s="23">
        <v>1044</v>
      </c>
      <c r="L22" s="23">
        <v>890</v>
      </c>
      <c r="M22" s="23">
        <v>823</v>
      </c>
      <c r="N22" s="23">
        <v>901</v>
      </c>
      <c r="O22" s="23">
        <v>719</v>
      </c>
      <c r="P22" s="23">
        <v>907</v>
      </c>
      <c r="Q22" s="23">
        <v>858</v>
      </c>
      <c r="R22" s="23">
        <v>1010</v>
      </c>
      <c r="S22" s="23">
        <v>1025</v>
      </c>
      <c r="T22" s="23">
        <v>1123</v>
      </c>
      <c r="U22" s="23">
        <v>1134</v>
      </c>
      <c r="V22" s="23">
        <v>679</v>
      </c>
      <c r="W22" s="23">
        <v>1396</v>
      </c>
      <c r="X22" s="23">
        <v>1412</v>
      </c>
      <c r="Y22" s="23">
        <v>894</v>
      </c>
      <c r="Z22" s="23">
        <v>813</v>
      </c>
      <c r="AA22" s="23">
        <v>773</v>
      </c>
      <c r="AB22" s="75">
        <v>1413</v>
      </c>
      <c r="AC22" s="75">
        <v>1335</v>
      </c>
      <c r="AD22" s="75">
        <v>1110</v>
      </c>
      <c r="AE22" s="168">
        <f>IFERROR(SUM(I22:AD22)/SUM(I23:AD23),0)</f>
        <v>1</v>
      </c>
    </row>
    <row r="23" spans="1:43" s="3" customFormat="1" ht="50.1" customHeight="1" thickTop="1" thickBot="1">
      <c r="A23" s="167"/>
      <c r="B23" s="169"/>
      <c r="C23" s="166"/>
      <c r="D23" s="170"/>
      <c r="E23" s="166"/>
      <c r="F23" s="171"/>
      <c r="G23" s="172"/>
      <c r="H23" s="25" t="str">
        <f>'PANEL DE CONTROL DISTRITAL'!H22</f>
        <v>Credenciales totales en SIIRFE disponibles para entrega</v>
      </c>
      <c r="I23" s="43">
        <v>1194</v>
      </c>
      <c r="J23" s="43">
        <v>1124</v>
      </c>
      <c r="K23" s="43">
        <v>1044</v>
      </c>
      <c r="L23" s="43">
        <v>890</v>
      </c>
      <c r="M23" s="43">
        <v>823</v>
      </c>
      <c r="N23" s="43">
        <v>901</v>
      </c>
      <c r="O23" s="43">
        <v>719</v>
      </c>
      <c r="P23" s="43">
        <v>907</v>
      </c>
      <c r="Q23" s="43">
        <v>858</v>
      </c>
      <c r="R23" s="43">
        <v>1010</v>
      </c>
      <c r="S23" s="43">
        <v>1025</v>
      </c>
      <c r="T23" s="43">
        <v>1123</v>
      </c>
      <c r="U23" s="43">
        <v>1134</v>
      </c>
      <c r="V23" s="43">
        <v>679</v>
      </c>
      <c r="W23" s="43">
        <v>1396</v>
      </c>
      <c r="X23" s="43">
        <v>1412</v>
      </c>
      <c r="Y23" s="43">
        <v>894</v>
      </c>
      <c r="Z23" s="43">
        <v>813</v>
      </c>
      <c r="AA23" s="43">
        <v>773</v>
      </c>
      <c r="AB23" s="98">
        <v>1413</v>
      </c>
      <c r="AC23" s="98">
        <v>1335</v>
      </c>
      <c r="AD23" s="98">
        <v>1110</v>
      </c>
      <c r="AE23" s="168"/>
    </row>
    <row r="24" spans="1:43" s="4" customFormat="1" ht="16.5" thickTop="1" thickBot="1">
      <c r="A24" s="167"/>
      <c r="B24" s="167"/>
      <c r="C24" s="167"/>
      <c r="D24" s="167"/>
      <c r="E24" s="167"/>
      <c r="F24" s="167"/>
      <c r="G24" s="167"/>
      <c r="H24" s="167"/>
      <c r="I24" s="167"/>
      <c r="J24" s="167"/>
      <c r="K24" s="167"/>
      <c r="L24" s="167"/>
      <c r="M24" s="167"/>
      <c r="N24" s="167"/>
      <c r="O24" s="167"/>
      <c r="P24" s="167"/>
      <c r="Q24" s="167"/>
      <c r="R24" s="167"/>
      <c r="S24" s="167"/>
      <c r="T24" s="167"/>
      <c r="U24" s="167"/>
      <c r="V24" s="167"/>
      <c r="W24" s="167"/>
      <c r="X24" s="167"/>
      <c r="Y24" s="167"/>
      <c r="Z24" s="167"/>
      <c r="AA24" s="167"/>
      <c r="AB24" s="167"/>
      <c r="AC24" s="167"/>
      <c r="AD24" s="167"/>
      <c r="AE24" s="167"/>
    </row>
    <row r="25" spans="1:43" ht="50.1" customHeight="1" thickTop="1" thickBot="1">
      <c r="A25" s="167">
        <f>'PANEL DE CONTROL DISTRITAL'!A24</f>
        <v>6</v>
      </c>
      <c r="B25" s="169" t="str">
        <f>'PANEL DE CONTROL DISTRITAL'!B24</f>
        <v>ENTREGA</v>
      </c>
      <c r="C25" s="166" t="str">
        <f>'PANEL DE CONTROL DISTRITAL'!C24</f>
        <v>Operador de Equipo Tecnológico</v>
      </c>
      <c r="D25" s="170" t="str">
        <f>'PANEL DE CONTROL DISTRITAL'!D24</f>
        <v xml:space="preserve">Efectividad de entrega de CPV en MAC = </v>
      </c>
      <c r="E25" s="166" t="str">
        <f>'PANEL DE CONTROL DISTRITAL'!E24</f>
        <v>(Total de credenciales entregadas / Total de credenciales solicitadas) x 100</v>
      </c>
      <c r="F25" s="171" t="str">
        <f>'PANEL DE CONTROL DISTRITAL'!F24</f>
        <v>Semanal (remesa)</v>
      </c>
      <c r="G25" s="172">
        <f>'PANEL DE CONTROL DISTRITAL'!G24</f>
        <v>0.9</v>
      </c>
      <c r="H25" s="25" t="str">
        <f>'PANEL DE CONTROL DISTRITAL'!H24</f>
        <v xml:space="preserve">Total de credenciales entregadas </v>
      </c>
      <c r="I25" s="23">
        <v>112</v>
      </c>
      <c r="J25" s="23">
        <v>564</v>
      </c>
      <c r="K25" s="23">
        <v>474</v>
      </c>
      <c r="L25" s="23">
        <v>466</v>
      </c>
      <c r="M25" s="23">
        <v>413</v>
      </c>
      <c r="N25" s="23">
        <v>473</v>
      </c>
      <c r="O25" s="23">
        <v>453</v>
      </c>
      <c r="P25" s="23">
        <v>509</v>
      </c>
      <c r="Q25" s="23">
        <v>457</v>
      </c>
      <c r="R25" s="23">
        <v>366</v>
      </c>
      <c r="S25" s="23">
        <v>510</v>
      </c>
      <c r="T25" s="23">
        <v>470</v>
      </c>
      <c r="U25" s="23">
        <v>530</v>
      </c>
      <c r="V25" s="23">
        <v>565</v>
      </c>
      <c r="W25" s="23">
        <v>767</v>
      </c>
      <c r="X25" s="23">
        <v>845</v>
      </c>
      <c r="Y25" s="23">
        <v>775</v>
      </c>
      <c r="Z25" s="23">
        <v>598</v>
      </c>
      <c r="AA25" s="23">
        <v>392</v>
      </c>
      <c r="AB25" s="64">
        <v>846</v>
      </c>
      <c r="AC25" s="75">
        <v>1084</v>
      </c>
      <c r="AD25" s="64">
        <v>225</v>
      </c>
      <c r="AE25" s="168">
        <f>IFERROR(SUM(I25:AD25)/SUM(I26:AD26),0)</f>
        <v>1</v>
      </c>
    </row>
    <row r="26" spans="1:43" ht="50.1" customHeight="1" thickTop="1" thickBot="1">
      <c r="A26" s="167"/>
      <c r="B26" s="169"/>
      <c r="C26" s="166"/>
      <c r="D26" s="170"/>
      <c r="E26" s="166"/>
      <c r="F26" s="171"/>
      <c r="G26" s="172"/>
      <c r="H26" s="25" t="str">
        <f>'PANEL DE CONTROL DISTRITAL'!H25</f>
        <v xml:space="preserve"> Total de credenciales solicitadas</v>
      </c>
      <c r="I26" s="43">
        <v>112</v>
      </c>
      <c r="J26" s="43">
        <v>564</v>
      </c>
      <c r="K26" s="43">
        <v>474</v>
      </c>
      <c r="L26" s="43">
        <v>466</v>
      </c>
      <c r="M26" s="43">
        <v>413</v>
      </c>
      <c r="N26" s="43">
        <v>473</v>
      </c>
      <c r="O26" s="43">
        <v>453</v>
      </c>
      <c r="P26" s="43">
        <v>509</v>
      </c>
      <c r="Q26" s="43">
        <v>457</v>
      </c>
      <c r="R26" s="43">
        <v>366</v>
      </c>
      <c r="S26" s="43">
        <v>510</v>
      </c>
      <c r="T26" s="43">
        <v>470</v>
      </c>
      <c r="U26" s="43">
        <v>530</v>
      </c>
      <c r="V26" s="43">
        <v>565</v>
      </c>
      <c r="W26" s="43">
        <v>767</v>
      </c>
      <c r="X26" s="43">
        <v>845</v>
      </c>
      <c r="Y26" s="43">
        <v>775</v>
      </c>
      <c r="Z26" s="43">
        <v>598</v>
      </c>
      <c r="AA26" s="43">
        <v>392</v>
      </c>
      <c r="AB26" s="68">
        <v>846</v>
      </c>
      <c r="AC26" s="98">
        <v>1084</v>
      </c>
      <c r="AD26" s="68">
        <v>225</v>
      </c>
      <c r="AE26" s="168"/>
    </row>
    <row r="27" spans="1:43" ht="15.75" customHeight="1" thickTop="1">
      <c r="B27" s="1" t="s">
        <v>116</v>
      </c>
      <c r="H27" s="55"/>
      <c r="I27" s="56"/>
      <c r="J27" s="56"/>
      <c r="K27" s="56"/>
      <c r="L27" s="56"/>
      <c r="M27" s="56"/>
      <c r="N27" s="56"/>
      <c r="O27" s="56"/>
      <c r="P27" s="56"/>
      <c r="Q27" s="56"/>
      <c r="R27" s="56"/>
      <c r="S27" s="56"/>
      <c r="T27" s="56"/>
      <c r="U27" s="56"/>
      <c r="V27" s="56"/>
      <c r="W27" s="56"/>
      <c r="X27" s="56"/>
      <c r="Y27" s="56"/>
      <c r="Z27" s="56"/>
      <c r="AA27" s="56"/>
      <c r="AB27" s="56"/>
      <c r="AC27" s="56"/>
      <c r="AD27" s="56"/>
      <c r="AE27" s="12"/>
    </row>
    <row r="28" spans="1:43" ht="15.75" customHeight="1">
      <c r="H28" s="57"/>
    </row>
    <row r="29" spans="1:43" ht="15.75" customHeight="1">
      <c r="H29" s="57"/>
      <c r="I29" s="179" t="s">
        <v>117</v>
      </c>
      <c r="J29" s="179"/>
      <c r="K29" s="179"/>
      <c r="L29" s="179"/>
    </row>
    <row r="30" spans="1:43" ht="15.75" customHeight="1">
      <c r="H30" s="57"/>
      <c r="I30" s="26"/>
      <c r="J30" s="27" t="s">
        <v>118</v>
      </c>
      <c r="K30" s="27"/>
      <c r="L30" s="27"/>
    </row>
    <row r="31" spans="1:43" ht="28.5" customHeight="1">
      <c r="H31" s="57"/>
      <c r="I31" s="28"/>
      <c r="J31" s="27" t="s">
        <v>119</v>
      </c>
      <c r="K31" s="27"/>
      <c r="L31" s="27"/>
    </row>
    <row r="32" spans="1:43" ht="30" customHeight="1">
      <c r="H32" s="57"/>
      <c r="I32" s="29"/>
      <c r="J32" s="27" t="s">
        <v>120</v>
      </c>
      <c r="K32" s="27"/>
      <c r="L32" s="27"/>
    </row>
    <row r="33" spans="2:13" ht="30" customHeight="1">
      <c r="H33" s="57"/>
      <c r="I33" s="27"/>
      <c r="J33" s="27"/>
      <c r="K33" s="27"/>
      <c r="L33" s="27"/>
    </row>
    <row r="34" spans="2:13" ht="30" customHeight="1">
      <c r="B34" s="180" t="s">
        <v>121</v>
      </c>
      <c r="C34" s="180"/>
      <c r="D34" s="180"/>
      <c r="E34" s="180"/>
      <c r="F34" s="180"/>
      <c r="G34" s="180"/>
      <c r="H34" s="180"/>
      <c r="I34" s="180"/>
      <c r="J34" s="180"/>
      <c r="K34" s="180"/>
      <c r="L34" s="180"/>
      <c r="M34" s="181"/>
    </row>
    <row r="35" spans="2:13" ht="30" customHeight="1">
      <c r="B35" s="182" t="s">
        <v>122</v>
      </c>
      <c r="C35" s="182"/>
      <c r="D35" s="182"/>
      <c r="E35" s="182"/>
      <c r="F35" s="182"/>
      <c r="G35" s="183"/>
      <c r="H35" s="184" t="s">
        <v>123</v>
      </c>
      <c r="I35" s="182"/>
      <c r="J35" s="182"/>
      <c r="K35" s="182"/>
      <c r="L35" s="182"/>
      <c r="M35" s="183"/>
    </row>
    <row r="36" spans="2:13" ht="30" customHeight="1">
      <c r="B36" s="173"/>
      <c r="C36" s="174"/>
      <c r="D36" s="174"/>
      <c r="E36" s="174"/>
      <c r="F36" s="174"/>
      <c r="G36" s="175"/>
      <c r="H36" s="173"/>
      <c r="I36" s="174"/>
      <c r="J36" s="174"/>
      <c r="K36" s="174"/>
      <c r="L36" s="174"/>
      <c r="M36" s="175"/>
    </row>
    <row r="37" spans="2:13" ht="30" customHeight="1">
      <c r="B37" s="176"/>
      <c r="C37" s="177"/>
      <c r="D37" s="177"/>
      <c r="E37" s="177"/>
      <c r="F37" s="177"/>
      <c r="G37" s="178"/>
      <c r="H37" s="176"/>
      <c r="I37" s="177"/>
      <c r="J37" s="177"/>
      <c r="K37" s="177"/>
      <c r="L37" s="177"/>
      <c r="M37" s="178"/>
    </row>
    <row r="38" spans="2:13" ht="35.1" customHeight="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1">
    <mergeCell ref="AE25:AE26"/>
    <mergeCell ref="I29:L29"/>
    <mergeCell ref="B34:M34"/>
    <mergeCell ref="B35:G35"/>
    <mergeCell ref="H35:M35"/>
    <mergeCell ref="B36:G37"/>
    <mergeCell ref="H36:M37"/>
    <mergeCell ref="G22:G23"/>
    <mergeCell ref="AE22:AE23"/>
    <mergeCell ref="A24:AE24"/>
    <mergeCell ref="A25:A26"/>
    <mergeCell ref="B25:B26"/>
    <mergeCell ref="C25:C26"/>
    <mergeCell ref="D25:D26"/>
    <mergeCell ref="E25:E26"/>
    <mergeCell ref="F25:F26"/>
    <mergeCell ref="G25:G26"/>
    <mergeCell ref="A22:A23"/>
    <mergeCell ref="B22:B23"/>
    <mergeCell ref="C22:C23"/>
    <mergeCell ref="D22:D23"/>
    <mergeCell ref="E22:E23"/>
    <mergeCell ref="F22:F23"/>
    <mergeCell ref="A18:AE18"/>
    <mergeCell ref="A19:A20"/>
    <mergeCell ref="B19:B20"/>
    <mergeCell ref="C19:C20"/>
    <mergeCell ref="D19:D20"/>
    <mergeCell ref="E19:E20"/>
    <mergeCell ref="F19:F20"/>
    <mergeCell ref="G19:G20"/>
    <mergeCell ref="AE19:AE20"/>
    <mergeCell ref="A15:AE15"/>
    <mergeCell ref="A16:A17"/>
    <mergeCell ref="B16:B17"/>
    <mergeCell ref="C16:C17"/>
    <mergeCell ref="D16:D17"/>
    <mergeCell ref="E16:E17"/>
    <mergeCell ref="F16:F17"/>
    <mergeCell ref="G16:G17"/>
    <mergeCell ref="AE16:AE17"/>
    <mergeCell ref="A10:A11"/>
    <mergeCell ref="B10:B11"/>
    <mergeCell ref="C10:C11"/>
    <mergeCell ref="D10:D11"/>
    <mergeCell ref="E10:E11"/>
    <mergeCell ref="A12:AE12"/>
    <mergeCell ref="A13:A14"/>
    <mergeCell ref="B13:B14"/>
    <mergeCell ref="C13:C14"/>
    <mergeCell ref="D13:D14"/>
    <mergeCell ref="E13:E14"/>
    <mergeCell ref="F13:F14"/>
    <mergeCell ref="G13:G14"/>
    <mergeCell ref="AE13:AE14"/>
    <mergeCell ref="AE10:AE11"/>
    <mergeCell ref="F10:F11"/>
    <mergeCell ref="AE6:AE9"/>
    <mergeCell ref="B7:D7"/>
    <mergeCell ref="A1:AE1"/>
    <mergeCell ref="F2:G2"/>
    <mergeCell ref="A4:AE4"/>
    <mergeCell ref="A5:AE5"/>
    <mergeCell ref="E7:H7"/>
    <mergeCell ref="I7:X7"/>
    <mergeCell ref="B8:X8"/>
    <mergeCell ref="A6:A9"/>
    <mergeCell ref="B6:H6"/>
    <mergeCell ref="I6:X6"/>
    <mergeCell ref="X2:AE2"/>
    <mergeCell ref="G10:G11"/>
  </mergeCells>
  <conditionalFormatting sqref="I21:AD21">
    <cfRule type="colorScale" priority="697">
      <colorScale>
        <cfvo type="min"/>
        <cfvo type="percentile" val="50"/>
        <cfvo type="max"/>
        <color rgb="FFE98BD7"/>
        <color rgb="FFD5007F"/>
        <color rgb="FF950054"/>
      </colorScale>
    </cfRule>
  </conditionalFormatting>
  <conditionalFormatting sqref="AE10">
    <cfRule type="cellIs" dxfId="237" priority="15" operator="greaterThan">
      <formula>95%</formula>
    </cfRule>
    <cfRule type="cellIs" dxfId="236" priority="16" operator="greaterThanOrEqual">
      <formula>90%</formula>
    </cfRule>
    <cfRule type="cellIs" dxfId="235" priority="17" operator="lessThan">
      <formula>89.99%</formula>
    </cfRule>
  </conditionalFormatting>
  <conditionalFormatting sqref="AE13">
    <cfRule type="cellIs" dxfId="234" priority="12" operator="greaterThan">
      <formula>95%</formula>
    </cfRule>
    <cfRule type="cellIs" dxfId="233" priority="13" operator="greaterThanOrEqual">
      <formula>90%</formula>
    </cfRule>
    <cfRule type="cellIs" dxfId="232" priority="14" operator="lessThan">
      <formula>89.99%</formula>
    </cfRule>
  </conditionalFormatting>
  <conditionalFormatting sqref="AE16">
    <cfRule type="cellIs" dxfId="231" priority="9" operator="greaterThan">
      <formula>95%</formula>
    </cfRule>
    <cfRule type="cellIs" dxfId="230" priority="10" operator="greaterThanOrEqual">
      <formula>90%</formula>
    </cfRule>
    <cfRule type="cellIs" dxfId="229" priority="11" operator="lessThan">
      <formula>89.99%</formula>
    </cfRule>
  </conditionalFormatting>
  <conditionalFormatting sqref="AE19">
    <cfRule type="cellIs" dxfId="228" priority="6" operator="greaterThan">
      <formula>95%</formula>
    </cfRule>
    <cfRule type="cellIs" dxfId="227" priority="7" operator="greaterThanOrEqual">
      <formula>90%</formula>
    </cfRule>
    <cfRule type="cellIs" dxfId="226" priority="8" operator="lessThan">
      <formula>89.99%</formula>
    </cfRule>
  </conditionalFormatting>
  <conditionalFormatting sqref="AE22">
    <cfRule type="cellIs" dxfId="225" priority="1" operator="greaterThanOrEqual">
      <formula>100%</formula>
    </cfRule>
    <cfRule type="cellIs" dxfId="224" priority="2" operator="lessThan">
      <formula>99.99%</formula>
    </cfRule>
  </conditionalFormatting>
  <conditionalFormatting sqref="AE25">
    <cfRule type="cellIs" dxfId="223" priority="3" operator="greaterThan">
      <formula>95%</formula>
    </cfRule>
    <cfRule type="cellIs" dxfId="222" priority="4" operator="greaterThanOrEqual">
      <formula>90%</formula>
    </cfRule>
    <cfRule type="cellIs" dxfId="221" priority="5" operator="lessThan">
      <formula>89.99%</formula>
    </cfRule>
  </conditionalFormatting>
  <dataValidations count="1">
    <dataValidation showDropDown="1" showInputMessage="1" showErrorMessage="1" sqref="C21 G19:G23 G10:G11 G16:G17 G13:G14 G25:G26" xr:uid="{8A4B803E-3471-48B3-A279-D806F23AA7EF}"/>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1B78EA-BA6E-481E-8B18-78BAEFE49C1C}">
  <sheetPr>
    <tabColor rgb="FF972958"/>
  </sheetPr>
  <dimension ref="A1:AQ48"/>
  <sheetViews>
    <sheetView showGridLines="0" topLeftCell="O21" zoomScale="85" zoomScaleNormal="85" workbookViewId="0">
      <selection activeCell="V10" sqref="V10"/>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0" width="10.7109375" style="1" customWidth="1"/>
    <col min="31" max="31" width="22.7109375" style="1" customWidth="1"/>
    <col min="32" max="16384" width="11.42578125" style="1"/>
  </cols>
  <sheetData>
    <row r="1" spans="1:43" ht="40.5" customHeight="1">
      <c r="A1" s="148" t="str">
        <f>'PANEL DE CONTROL DISTRITAL'!A1:Q1</f>
        <v>INSTITUTO NACIONAL ELECTORAL
SISTEMA DE GESTIÓN DE LA CALIDAD
ESTADO DE MÉXICO</v>
      </c>
      <c r="B1" s="148"/>
      <c r="C1" s="148"/>
      <c r="D1" s="148"/>
      <c r="E1" s="148"/>
      <c r="F1" s="148"/>
      <c r="G1" s="148"/>
      <c r="H1" s="148"/>
      <c r="I1" s="148"/>
      <c r="J1" s="148"/>
      <c r="K1" s="148"/>
      <c r="L1" s="148"/>
      <c r="M1" s="148"/>
      <c r="N1" s="148"/>
      <c r="O1" s="148"/>
      <c r="P1" s="148"/>
      <c r="Q1" s="148"/>
      <c r="R1" s="148"/>
      <c r="S1" s="148"/>
      <c r="T1" s="148"/>
      <c r="U1" s="148"/>
      <c r="V1" s="148"/>
      <c r="W1" s="148"/>
      <c r="X1" s="148"/>
      <c r="Y1" s="148"/>
      <c r="Z1" s="148"/>
      <c r="AA1" s="148"/>
      <c r="AB1" s="148"/>
      <c r="AC1" s="148"/>
      <c r="AD1" s="148"/>
      <c r="AE1" s="148"/>
    </row>
    <row r="2" spans="1:43" ht="33.75" customHeight="1">
      <c r="A2" s="11"/>
      <c r="B2" s="11"/>
      <c r="C2" s="11"/>
      <c r="D2" s="9" t="s">
        <v>89</v>
      </c>
      <c r="E2" s="9">
        <v>35</v>
      </c>
      <c r="F2" s="149" t="s">
        <v>90</v>
      </c>
      <c r="G2" s="149"/>
      <c r="H2" s="20">
        <v>153553</v>
      </c>
      <c r="I2" s="19"/>
      <c r="J2" s="19"/>
      <c r="K2" s="19"/>
      <c r="L2" s="19"/>
      <c r="M2" s="19"/>
      <c r="N2" s="19"/>
      <c r="O2" s="19"/>
      <c r="P2" s="19"/>
      <c r="Q2" s="19"/>
      <c r="R2" s="19"/>
      <c r="S2" s="19"/>
      <c r="T2" s="19"/>
      <c r="U2" s="19"/>
      <c r="V2" s="19"/>
      <c r="X2" s="210" t="str">
        <f>'PANEL DE CONTROL DISTRITAL'!M2</f>
        <v>Fecha de corte: 22/01/2024</v>
      </c>
      <c r="Y2" s="210"/>
      <c r="Z2" s="210"/>
      <c r="AA2" s="210"/>
      <c r="AB2" s="210"/>
      <c r="AC2" s="210"/>
      <c r="AD2" s="210"/>
      <c r="AE2" s="210"/>
      <c r="AF2" s="15"/>
    </row>
    <row r="3" spans="1:43" ht="11.25" customHeight="1">
      <c r="A3" s="11"/>
      <c r="B3" s="6"/>
      <c r="C3" s="6"/>
      <c r="D3" s="6"/>
      <c r="E3" s="6"/>
      <c r="F3" s="6"/>
      <c r="G3" s="6"/>
      <c r="H3" s="6"/>
      <c r="I3" s="6"/>
      <c r="J3" s="6"/>
      <c r="K3" s="6"/>
      <c r="L3" s="6"/>
      <c r="M3" s="6"/>
      <c r="N3" s="6"/>
      <c r="O3" s="6"/>
      <c r="P3" s="6"/>
      <c r="Q3" s="6"/>
      <c r="R3" s="6"/>
      <c r="S3" s="6"/>
      <c r="T3" s="6"/>
      <c r="U3" s="6"/>
      <c r="V3" s="6"/>
      <c r="W3" s="6"/>
      <c r="X3" s="6"/>
      <c r="Y3" s="6"/>
      <c r="Z3" s="6"/>
      <c r="AA3" s="6"/>
      <c r="AB3" s="6"/>
      <c r="AC3" s="6"/>
      <c r="AD3" s="6"/>
    </row>
    <row r="4" spans="1:43" ht="30" customHeight="1">
      <c r="A4" s="154" t="s">
        <v>91</v>
      </c>
      <c r="B4" s="155"/>
      <c r="C4" s="155"/>
      <c r="D4" s="155"/>
      <c r="E4" s="155"/>
      <c r="F4" s="155"/>
      <c r="G4" s="155"/>
      <c r="H4" s="155"/>
      <c r="I4" s="155"/>
      <c r="J4" s="155"/>
      <c r="K4" s="155"/>
      <c r="L4" s="155"/>
      <c r="M4" s="155"/>
      <c r="N4" s="155"/>
      <c r="O4" s="155"/>
      <c r="P4" s="155"/>
      <c r="Q4" s="155"/>
      <c r="R4" s="155"/>
      <c r="S4" s="155"/>
      <c r="T4" s="155"/>
      <c r="U4" s="155"/>
      <c r="V4" s="155"/>
      <c r="W4" s="155"/>
      <c r="X4" s="155"/>
      <c r="Y4" s="155"/>
      <c r="Z4" s="155"/>
      <c r="AA4" s="155"/>
      <c r="AB4" s="155"/>
      <c r="AC4" s="155"/>
      <c r="AD4" s="155"/>
      <c r="AE4" s="156"/>
      <c r="AG4" s="18"/>
    </row>
    <row r="5" spans="1:43" ht="5.25" customHeight="1">
      <c r="A5" s="157"/>
      <c r="B5" s="158"/>
      <c r="C5" s="158"/>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9"/>
    </row>
    <row r="6" spans="1:43" ht="18" customHeight="1">
      <c r="A6" s="151" t="str">
        <f>'PANEL DE CONTROL DISTRITAL'!A6</f>
        <v>Número</v>
      </c>
      <c r="B6" s="152" t="str">
        <f>'PANEL DE CONTROL DISTRITAL'!B6</f>
        <v xml:space="preserve">PROCESOS SUSTANTIVOS E INDICADORES </v>
      </c>
      <c r="C6" s="152"/>
      <c r="D6" s="152"/>
      <c r="E6" s="152"/>
      <c r="F6" s="152"/>
      <c r="G6" s="152"/>
      <c r="H6" s="152"/>
      <c r="I6" s="160" t="s">
        <v>92</v>
      </c>
      <c r="J6" s="161"/>
      <c r="K6" s="161"/>
      <c r="L6" s="161"/>
      <c r="M6" s="161"/>
      <c r="N6" s="161"/>
      <c r="O6" s="161"/>
      <c r="P6" s="161"/>
      <c r="Q6" s="161"/>
      <c r="R6" s="161"/>
      <c r="S6" s="161"/>
      <c r="T6" s="161"/>
      <c r="U6" s="161"/>
      <c r="V6" s="161"/>
      <c r="W6" s="161"/>
      <c r="X6" s="161"/>
      <c r="Y6" s="85"/>
      <c r="Z6" s="85"/>
      <c r="AA6" s="85"/>
      <c r="AB6" s="85"/>
      <c r="AC6" s="85"/>
      <c r="AD6" s="85"/>
      <c r="AE6" s="153" t="s">
        <v>93</v>
      </c>
    </row>
    <row r="7" spans="1:43" ht="17.25" customHeight="1">
      <c r="A7" s="151"/>
      <c r="B7" s="152" t="str">
        <f>'PANEL DE CONTROL DISTRITAL'!B7</f>
        <v>DESCRIPCIÓN</v>
      </c>
      <c r="C7" s="152"/>
      <c r="D7" s="152"/>
      <c r="E7" s="152" t="str">
        <f>'PANEL DE CONTROL DISTRITAL'!E7</f>
        <v>MEDICIÓN</v>
      </c>
      <c r="F7" s="152"/>
      <c r="G7" s="152"/>
      <c r="H7" s="152"/>
      <c r="I7" s="162" t="str">
        <f>'PANEL DE CONTROL DISTRITAL'!A5</f>
        <v>CAMPAÑA ANUAL INTENSA 2023</v>
      </c>
      <c r="J7" s="163"/>
      <c r="K7" s="163"/>
      <c r="L7" s="163"/>
      <c r="M7" s="163"/>
      <c r="N7" s="163"/>
      <c r="O7" s="163"/>
      <c r="P7" s="163"/>
      <c r="Q7" s="163"/>
      <c r="R7" s="163"/>
      <c r="S7" s="163"/>
      <c r="T7" s="163"/>
      <c r="U7" s="163"/>
      <c r="V7" s="163"/>
      <c r="W7" s="163"/>
      <c r="X7" s="163"/>
      <c r="Y7" s="86"/>
      <c r="Z7" s="86"/>
      <c r="AA7" s="86"/>
      <c r="AB7" s="86"/>
      <c r="AC7" s="86"/>
      <c r="AD7" s="86"/>
      <c r="AE7" s="153"/>
    </row>
    <row r="8" spans="1:43" ht="5.25" customHeight="1">
      <c r="A8" s="151"/>
      <c r="B8" s="164"/>
      <c r="C8" s="165"/>
      <c r="D8" s="165"/>
      <c r="E8" s="165"/>
      <c r="F8" s="165"/>
      <c r="G8" s="165"/>
      <c r="H8" s="165"/>
      <c r="I8" s="165"/>
      <c r="J8" s="165"/>
      <c r="K8" s="165"/>
      <c r="L8" s="165"/>
      <c r="M8" s="165"/>
      <c r="N8" s="165"/>
      <c r="O8" s="165"/>
      <c r="P8" s="165"/>
      <c r="Q8" s="165"/>
      <c r="R8" s="165"/>
      <c r="S8" s="165"/>
      <c r="T8" s="165"/>
      <c r="U8" s="165"/>
      <c r="V8" s="165"/>
      <c r="W8" s="165"/>
      <c r="X8" s="165"/>
      <c r="Y8" s="87"/>
      <c r="Z8" s="87"/>
      <c r="AA8" s="87"/>
      <c r="AB8" s="87"/>
      <c r="AC8" s="87"/>
      <c r="AD8" s="87"/>
      <c r="AE8" s="153"/>
    </row>
    <row r="9" spans="1:43" s="2" customFormat="1" ht="29.25" customHeight="1" thickTop="1" thickBot="1">
      <c r="A9" s="151"/>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42" t="str">
        <f>'PANEL DE CONTROL DISTRITAL'!H8</f>
        <v>Nominativo</v>
      </c>
      <c r="I9" s="31" t="str">
        <f>'152551'!I9</f>
        <v>2023-37</v>
      </c>
      <c r="J9" s="31" t="str">
        <f>'152551'!J9</f>
        <v>2023-38</v>
      </c>
      <c r="K9" s="31" t="str">
        <f>'152551'!K9</f>
        <v>2023-39</v>
      </c>
      <c r="L9" s="31" t="str">
        <f>'152551'!L9</f>
        <v>2023-40</v>
      </c>
      <c r="M9" s="31" t="str">
        <f>'152551'!M9</f>
        <v>2023-41</v>
      </c>
      <c r="N9" s="31" t="str">
        <f>'152551'!N9</f>
        <v>2023-42</v>
      </c>
      <c r="O9" s="31" t="str">
        <f>'152551'!O9</f>
        <v>2023-43</v>
      </c>
      <c r="P9" s="31" t="str">
        <f>'152551'!P9</f>
        <v>2023-44</v>
      </c>
      <c r="Q9" s="31" t="str">
        <f>'152551'!Q9</f>
        <v>2023-45</v>
      </c>
      <c r="R9" s="31" t="str">
        <f>'152551'!R9</f>
        <v>2023-46</v>
      </c>
      <c r="S9" s="31" t="str">
        <f>'152551'!S9</f>
        <v>2023-47</v>
      </c>
      <c r="T9" s="31" t="str">
        <f>'152551'!T9</f>
        <v>2023-48</v>
      </c>
      <c r="U9" s="31" t="str">
        <f>'152551'!U9</f>
        <v>2023-49</v>
      </c>
      <c r="V9" s="31" t="str">
        <f>'152551'!V9</f>
        <v>2023-50</v>
      </c>
      <c r="W9" s="31" t="str">
        <f>'152551'!W9</f>
        <v>2023-51</v>
      </c>
      <c r="X9" s="31" t="str">
        <f>'152551'!X9</f>
        <v>2023-52</v>
      </c>
      <c r="Y9" s="31" t="s">
        <v>110</v>
      </c>
      <c r="Z9" s="31" t="s">
        <v>111</v>
      </c>
      <c r="AA9" s="31" t="s">
        <v>112</v>
      </c>
      <c r="AB9" s="31" t="s">
        <v>113</v>
      </c>
      <c r="AC9" s="31" t="s">
        <v>114</v>
      </c>
      <c r="AD9" s="31" t="s">
        <v>115</v>
      </c>
      <c r="AE9" s="153"/>
    </row>
    <row r="10" spans="1:43" s="2" customFormat="1" ht="50.1" customHeight="1" thickTop="1" thickBot="1">
      <c r="A10" s="167">
        <f>'PANEL DE CONTROL DISTRITAL'!A9</f>
        <v>1</v>
      </c>
      <c r="B10" s="169" t="str">
        <f>'PANEL DE CONTROL DISTRITAL'!B9</f>
        <v>ENTREVISTA</v>
      </c>
      <c r="C10" s="166" t="str">
        <f>'PANEL DE CONTROL DISTRITAL'!C9</f>
        <v xml:space="preserve"> Auxiliar de Atención Ciudadana</v>
      </c>
      <c r="D10" s="170" t="str">
        <f>'PANEL DE CONTROL DISTRITAL'!D9</f>
        <v>Efectividad de la entrevista =</v>
      </c>
      <c r="E10" s="166" t="str">
        <f>'PANEL DE CONTROL DISTRITAL'!E9</f>
        <v>(Número de trámites aplicados / (Número de fichas requisitadas - Notificaciones de improcedencia de trámite)) x 100</v>
      </c>
      <c r="F10" s="171" t="str">
        <f>'PANEL DE CONTROL DISTRITAL'!F9</f>
        <v>Semanal (remesa)</v>
      </c>
      <c r="G10" s="172">
        <f>'PANEL DE CONTROL DISTRITAL'!G9</f>
        <v>0.9</v>
      </c>
      <c r="H10" s="25" t="str">
        <f>'PANEL DE CONTROL DISTRITAL'!H9</f>
        <v>Número de trámites aplicados</v>
      </c>
      <c r="I10" s="23">
        <v>37</v>
      </c>
      <c r="J10" s="23">
        <v>161</v>
      </c>
      <c r="K10" s="23">
        <v>248</v>
      </c>
      <c r="L10" s="23">
        <v>197</v>
      </c>
      <c r="M10" s="23">
        <v>197</v>
      </c>
      <c r="N10" s="23">
        <v>223</v>
      </c>
      <c r="O10" s="23">
        <v>271</v>
      </c>
      <c r="P10" s="23">
        <v>292</v>
      </c>
      <c r="Q10" s="23">
        <v>179</v>
      </c>
      <c r="R10" s="23">
        <v>179</v>
      </c>
      <c r="S10" s="23">
        <v>196</v>
      </c>
      <c r="T10" s="23">
        <v>163</v>
      </c>
      <c r="U10" s="23">
        <v>279</v>
      </c>
      <c r="V10" s="23">
        <v>220</v>
      </c>
      <c r="W10" s="23">
        <v>359</v>
      </c>
      <c r="X10" s="23">
        <v>377</v>
      </c>
      <c r="Y10" s="23">
        <v>274</v>
      </c>
      <c r="Z10" s="23">
        <v>283</v>
      </c>
      <c r="AA10" s="23">
        <v>363</v>
      </c>
      <c r="AB10" s="64">
        <v>489</v>
      </c>
      <c r="AC10" s="64">
        <v>631</v>
      </c>
      <c r="AD10" s="64">
        <v>283</v>
      </c>
      <c r="AE10" s="168">
        <f>IFERROR(SUM(I10:AD10)/SUM(I11:AD11),0)</f>
        <v>0.99983056590986108</v>
      </c>
    </row>
    <row r="11" spans="1:43" s="2" customFormat="1" ht="50.1" customHeight="1" thickTop="1" thickBot="1">
      <c r="A11" s="167"/>
      <c r="B11" s="169"/>
      <c r="C11" s="166"/>
      <c r="D11" s="170"/>
      <c r="E11" s="166"/>
      <c r="F11" s="171"/>
      <c r="G11" s="172"/>
      <c r="H11" s="25" t="str">
        <f>'PANEL DE CONTROL DISTRITAL'!H10</f>
        <v>Número de fichas requisitadas - Notificaciones de improcedencia de trámite</v>
      </c>
      <c r="I11" s="43">
        <v>37</v>
      </c>
      <c r="J11" s="43">
        <v>161</v>
      </c>
      <c r="K11" s="43">
        <v>248</v>
      </c>
      <c r="L11" s="43">
        <v>197</v>
      </c>
      <c r="M11" s="43">
        <v>197</v>
      </c>
      <c r="N11" s="43">
        <v>223</v>
      </c>
      <c r="O11" s="43">
        <v>271</v>
      </c>
      <c r="P11" s="43">
        <v>292</v>
      </c>
      <c r="Q11" s="43">
        <v>179</v>
      </c>
      <c r="R11" s="43">
        <v>179</v>
      </c>
      <c r="S11" s="43">
        <v>196</v>
      </c>
      <c r="T11" s="43">
        <v>163</v>
      </c>
      <c r="U11" s="43">
        <v>279</v>
      </c>
      <c r="V11" s="43">
        <v>221</v>
      </c>
      <c r="W11" s="43">
        <v>359</v>
      </c>
      <c r="X11" s="43">
        <v>377</v>
      </c>
      <c r="Y11" s="43">
        <v>274</v>
      </c>
      <c r="Z11" s="43">
        <v>283</v>
      </c>
      <c r="AA11" s="43">
        <v>363</v>
      </c>
      <c r="AB11" s="68">
        <v>489</v>
      </c>
      <c r="AC11" s="68">
        <v>631</v>
      </c>
      <c r="AD11" s="68">
        <v>283</v>
      </c>
      <c r="AE11" s="168"/>
    </row>
    <row r="12" spans="1:43" s="45" customFormat="1" ht="8.1" customHeight="1" thickTop="1" thickBot="1">
      <c r="A12" s="167"/>
      <c r="B12" s="167"/>
      <c r="C12" s="167"/>
      <c r="D12" s="167"/>
      <c r="E12" s="167"/>
      <c r="F12" s="167"/>
      <c r="G12" s="167"/>
      <c r="H12" s="167"/>
      <c r="I12" s="167"/>
      <c r="J12" s="167"/>
      <c r="K12" s="167"/>
      <c r="L12" s="167"/>
      <c r="M12" s="167"/>
      <c r="N12" s="167"/>
      <c r="O12" s="167"/>
      <c r="P12" s="167"/>
      <c r="Q12" s="167"/>
      <c r="R12" s="167"/>
      <c r="S12" s="167"/>
      <c r="T12" s="167"/>
      <c r="U12" s="167"/>
      <c r="V12" s="167"/>
      <c r="W12" s="167"/>
      <c r="X12" s="167"/>
      <c r="Y12" s="167"/>
      <c r="Z12" s="167"/>
      <c r="AA12" s="167"/>
      <c r="AB12" s="167"/>
      <c r="AC12" s="167"/>
      <c r="AD12" s="167"/>
      <c r="AE12" s="167"/>
      <c r="AF12" s="44"/>
      <c r="AG12" s="44"/>
      <c r="AH12" s="44"/>
      <c r="AI12" s="44"/>
      <c r="AJ12" s="44"/>
      <c r="AK12" s="44"/>
      <c r="AL12" s="44"/>
      <c r="AM12" s="44"/>
      <c r="AN12" s="44"/>
      <c r="AO12" s="44"/>
      <c r="AP12" s="44"/>
      <c r="AQ12" s="44"/>
    </row>
    <row r="13" spans="1:43" s="3" customFormat="1" ht="50.1" customHeight="1" thickTop="1" thickBot="1">
      <c r="A13" s="167">
        <f>'PANEL DE CONTROL DISTRITAL'!A12</f>
        <v>2</v>
      </c>
      <c r="B13" s="169" t="str">
        <f>'PANEL DE CONTROL DISTRITAL'!B12</f>
        <v>TRÁMITE</v>
      </c>
      <c r="C13" s="166" t="str">
        <f>'PANEL DE CONTROL DISTRITAL'!C12</f>
        <v>Operador de Equipo Tecnológico</v>
      </c>
      <c r="D13" s="170" t="str">
        <f>'PANEL DE CONTROL DISTRITAL'!D12</f>
        <v>Trámites exitosos efectivos=</v>
      </c>
      <c r="E13" s="166" t="str">
        <f>'PANEL DE CONTROL DISTRITAL'!E12</f>
        <v>(Número de trámites exitosos / Número de trámites aplicados) x 100</v>
      </c>
      <c r="F13" s="171" t="str">
        <f>'PANEL DE CONTROL DISTRITAL'!F12</f>
        <v>Semanal (remesa)</v>
      </c>
      <c r="G13" s="172">
        <f>'PANEL DE CONTROL DISTRITAL'!G12</f>
        <v>0.9</v>
      </c>
      <c r="H13" s="25" t="str">
        <f>'PANEL DE CONTROL DISTRITAL'!H12</f>
        <v>Número de trámites exitosos</v>
      </c>
      <c r="I13" s="23">
        <v>49</v>
      </c>
      <c r="J13" s="23">
        <v>159</v>
      </c>
      <c r="K13" s="23">
        <v>248</v>
      </c>
      <c r="L13" s="23">
        <v>197</v>
      </c>
      <c r="M13" s="23">
        <v>197</v>
      </c>
      <c r="N13" s="23">
        <v>221</v>
      </c>
      <c r="O13" s="23">
        <v>266</v>
      </c>
      <c r="P13" s="23">
        <v>291</v>
      </c>
      <c r="Q13" s="23">
        <v>179</v>
      </c>
      <c r="R13" s="23">
        <v>179</v>
      </c>
      <c r="S13" s="23">
        <v>196</v>
      </c>
      <c r="T13" s="23">
        <v>161</v>
      </c>
      <c r="U13" s="23">
        <v>278</v>
      </c>
      <c r="V13" s="23">
        <v>217</v>
      </c>
      <c r="W13" s="23">
        <v>356</v>
      </c>
      <c r="X13" s="23">
        <v>376</v>
      </c>
      <c r="Y13" s="23">
        <v>272</v>
      </c>
      <c r="Z13" s="23">
        <v>282</v>
      </c>
      <c r="AA13" s="23">
        <v>362</v>
      </c>
      <c r="AB13" s="64">
        <v>488</v>
      </c>
      <c r="AC13" s="64">
        <v>624</v>
      </c>
      <c r="AD13" s="64">
        <v>276</v>
      </c>
      <c r="AE13" s="168">
        <f>IFERROR(SUM(I13:AD13)/SUM(I14:AD14),0)</f>
        <v>0.99340436326737691</v>
      </c>
    </row>
    <row r="14" spans="1:43" s="3" customFormat="1" ht="50.1" customHeight="1" thickTop="1" thickBot="1">
      <c r="A14" s="167"/>
      <c r="B14" s="169"/>
      <c r="C14" s="166"/>
      <c r="D14" s="170"/>
      <c r="E14" s="166"/>
      <c r="F14" s="171"/>
      <c r="G14" s="172"/>
      <c r="H14" s="25" t="str">
        <f>'PANEL DE CONTROL DISTRITAL'!H13</f>
        <v>Número de trámites aplicados</v>
      </c>
      <c r="I14" s="43">
        <v>49</v>
      </c>
      <c r="J14" s="43">
        <v>161</v>
      </c>
      <c r="K14" s="43">
        <v>248</v>
      </c>
      <c r="L14" s="43">
        <v>197</v>
      </c>
      <c r="M14" s="43">
        <v>197</v>
      </c>
      <c r="N14" s="43">
        <v>223</v>
      </c>
      <c r="O14" s="43">
        <v>271</v>
      </c>
      <c r="P14" s="43">
        <v>292</v>
      </c>
      <c r="Q14" s="43">
        <v>179</v>
      </c>
      <c r="R14" s="43">
        <v>179</v>
      </c>
      <c r="S14" s="43">
        <v>196</v>
      </c>
      <c r="T14" s="43">
        <v>163</v>
      </c>
      <c r="U14" s="43">
        <v>279</v>
      </c>
      <c r="V14" s="43">
        <v>220</v>
      </c>
      <c r="W14" s="43">
        <v>359</v>
      </c>
      <c r="X14" s="43">
        <v>377</v>
      </c>
      <c r="Y14" s="43">
        <v>274</v>
      </c>
      <c r="Z14" s="43">
        <v>283</v>
      </c>
      <c r="AA14" s="43">
        <v>363</v>
      </c>
      <c r="AB14" s="68">
        <v>489</v>
      </c>
      <c r="AC14" s="68">
        <v>631</v>
      </c>
      <c r="AD14" s="68">
        <v>283</v>
      </c>
      <c r="AE14" s="168"/>
    </row>
    <row r="15" spans="1:43" s="45" customFormat="1" ht="8.1" customHeight="1" thickTop="1" thickBot="1">
      <c r="A15" s="167"/>
      <c r="B15" s="167"/>
      <c r="C15" s="167"/>
      <c r="D15" s="167"/>
      <c r="E15" s="167"/>
      <c r="F15" s="167"/>
      <c r="G15" s="167"/>
      <c r="H15" s="167"/>
      <c r="I15" s="167"/>
      <c r="J15" s="167"/>
      <c r="K15" s="167"/>
      <c r="L15" s="167"/>
      <c r="M15" s="167"/>
      <c r="N15" s="167"/>
      <c r="O15" s="167"/>
      <c r="P15" s="167"/>
      <c r="Q15" s="167"/>
      <c r="R15" s="167"/>
      <c r="S15" s="167"/>
      <c r="T15" s="167"/>
      <c r="U15" s="167"/>
      <c r="V15" s="167"/>
      <c r="W15" s="167"/>
      <c r="X15" s="167"/>
      <c r="Y15" s="167"/>
      <c r="Z15" s="167"/>
      <c r="AA15" s="167"/>
      <c r="AB15" s="167"/>
      <c r="AC15" s="167"/>
      <c r="AD15" s="167"/>
      <c r="AE15" s="167"/>
      <c r="AF15" s="44"/>
      <c r="AG15" s="44"/>
      <c r="AH15" s="44"/>
      <c r="AI15" s="44"/>
      <c r="AJ15" s="44"/>
      <c r="AK15" s="44"/>
      <c r="AL15" s="44"/>
      <c r="AM15" s="44"/>
      <c r="AN15" s="44"/>
      <c r="AO15" s="44"/>
      <c r="AP15" s="44"/>
      <c r="AQ15" s="44"/>
    </row>
    <row r="16" spans="1:43" s="3" customFormat="1" ht="50.1" customHeight="1" thickTop="1" thickBot="1">
      <c r="A16" s="167">
        <f>'PANEL DE CONTROL DISTRITAL'!A15</f>
        <v>3</v>
      </c>
      <c r="B16" s="169" t="str">
        <f>'PANEL DE CONTROL DISTRITAL'!B15</f>
        <v>TRANSFERENCIA</v>
      </c>
      <c r="C16" s="166" t="str">
        <f>'PANEL DE CONTROL DISTRITAL'!C15</f>
        <v>Responsable de Módulo</v>
      </c>
      <c r="D16" s="170" t="str">
        <f>'PANEL DE CONTROL DISTRITAL'!D15</f>
        <v xml:space="preserve">Transacciones exitosas = </v>
      </c>
      <c r="E16" s="166" t="str">
        <f>'PANEL DE CONTROL DISTRITAL'!E15</f>
        <v>(Número de Archivos de Transacción aceptados /Total de Archivos de Transacción procesados) x100</v>
      </c>
      <c r="F16" s="171" t="str">
        <f>'PANEL DE CONTROL DISTRITAL'!F15</f>
        <v>Semanal (remesa)</v>
      </c>
      <c r="G16" s="172">
        <f>'PANEL DE CONTROL DISTRITAL'!G15</f>
        <v>0.9</v>
      </c>
      <c r="H16" s="25" t="str">
        <f>'PANEL DE CONTROL DISTRITAL'!H15</f>
        <v>Número de Archivos de Transacción aceptados</v>
      </c>
      <c r="I16" s="23">
        <v>49</v>
      </c>
      <c r="J16" s="23">
        <v>161</v>
      </c>
      <c r="K16" s="23">
        <v>247</v>
      </c>
      <c r="L16" s="23">
        <v>197</v>
      </c>
      <c r="M16" s="23">
        <v>197</v>
      </c>
      <c r="N16" s="23">
        <v>223</v>
      </c>
      <c r="O16" s="23">
        <v>271</v>
      </c>
      <c r="P16" s="23">
        <v>292</v>
      </c>
      <c r="Q16" s="23">
        <v>179</v>
      </c>
      <c r="R16" s="23">
        <v>179</v>
      </c>
      <c r="S16" s="23">
        <v>196</v>
      </c>
      <c r="T16" s="23">
        <v>163</v>
      </c>
      <c r="U16" s="23">
        <v>279</v>
      </c>
      <c r="V16" s="23">
        <v>220</v>
      </c>
      <c r="W16" s="23">
        <v>359</v>
      </c>
      <c r="X16" s="23">
        <v>377</v>
      </c>
      <c r="Y16" s="23">
        <v>274</v>
      </c>
      <c r="Z16" s="23">
        <v>283</v>
      </c>
      <c r="AA16" s="23">
        <v>363</v>
      </c>
      <c r="AB16" s="64">
        <v>489</v>
      </c>
      <c r="AC16" s="64">
        <v>631</v>
      </c>
      <c r="AD16" s="64">
        <v>283</v>
      </c>
      <c r="AE16" s="168">
        <f>IFERROR(SUM(I16:AD16)/SUM(I17:AD17),0)</f>
        <v>1</v>
      </c>
    </row>
    <row r="17" spans="1:43" s="3" customFormat="1" ht="50.1" customHeight="1" thickTop="1" thickBot="1">
      <c r="A17" s="167"/>
      <c r="B17" s="169"/>
      <c r="C17" s="166"/>
      <c r="D17" s="170"/>
      <c r="E17" s="166"/>
      <c r="F17" s="171"/>
      <c r="G17" s="172"/>
      <c r="H17" s="25" t="str">
        <f>'PANEL DE CONTROL DISTRITAL'!H16</f>
        <v>Total de Archivos de Transacción procesados</v>
      </c>
      <c r="I17" s="43">
        <v>49</v>
      </c>
      <c r="J17" s="43">
        <v>161</v>
      </c>
      <c r="K17" s="43">
        <v>247</v>
      </c>
      <c r="L17" s="43">
        <v>197</v>
      </c>
      <c r="M17" s="43">
        <v>197</v>
      </c>
      <c r="N17" s="43">
        <v>223</v>
      </c>
      <c r="O17" s="43">
        <v>271</v>
      </c>
      <c r="P17" s="43">
        <v>292</v>
      </c>
      <c r="Q17" s="43">
        <v>179</v>
      </c>
      <c r="R17" s="43">
        <v>179</v>
      </c>
      <c r="S17" s="43">
        <v>196</v>
      </c>
      <c r="T17" s="43">
        <v>163</v>
      </c>
      <c r="U17" s="43">
        <v>279</v>
      </c>
      <c r="V17" s="43">
        <v>220</v>
      </c>
      <c r="W17" s="43">
        <v>359</v>
      </c>
      <c r="X17" s="43">
        <v>377</v>
      </c>
      <c r="Y17" s="43">
        <v>274</v>
      </c>
      <c r="Z17" s="43">
        <v>283</v>
      </c>
      <c r="AA17" s="43">
        <v>363</v>
      </c>
      <c r="AB17" s="68">
        <v>489</v>
      </c>
      <c r="AC17" s="68">
        <v>631</v>
      </c>
      <c r="AD17" s="68">
        <v>283</v>
      </c>
      <c r="AE17" s="168"/>
    </row>
    <row r="18" spans="1:43" s="45" customFormat="1" ht="8.1" customHeight="1" thickTop="1" thickBot="1">
      <c r="A18" s="167"/>
      <c r="B18" s="167"/>
      <c r="C18" s="167"/>
      <c r="D18" s="167"/>
      <c r="E18" s="167"/>
      <c r="F18" s="167"/>
      <c r="G18" s="167"/>
      <c r="H18" s="167"/>
      <c r="I18" s="167"/>
      <c r="J18" s="167"/>
      <c r="K18" s="167"/>
      <c r="L18" s="167"/>
      <c r="M18" s="167"/>
      <c r="N18" s="167"/>
      <c r="O18" s="167"/>
      <c r="P18" s="167"/>
      <c r="Q18" s="167"/>
      <c r="R18" s="167"/>
      <c r="S18" s="167"/>
      <c r="T18" s="167"/>
      <c r="U18" s="167"/>
      <c r="V18" s="167"/>
      <c r="W18" s="167"/>
      <c r="X18" s="167"/>
      <c r="Y18" s="167"/>
      <c r="Z18" s="167"/>
      <c r="AA18" s="167"/>
      <c r="AB18" s="167"/>
      <c r="AC18" s="167"/>
      <c r="AD18" s="167"/>
      <c r="AE18" s="167"/>
      <c r="AF18" s="44"/>
      <c r="AG18" s="44"/>
      <c r="AH18" s="44"/>
      <c r="AI18" s="44"/>
      <c r="AJ18" s="44"/>
      <c r="AK18" s="44"/>
      <c r="AL18" s="44"/>
      <c r="AM18" s="44"/>
      <c r="AN18" s="44"/>
      <c r="AO18" s="44"/>
      <c r="AP18" s="44"/>
      <c r="AQ18" s="44"/>
    </row>
    <row r="19" spans="1:43" s="3" customFormat="1" ht="50.1" customHeight="1" thickTop="1" thickBot="1">
      <c r="A19" s="167">
        <f>'PANEL DE CONTROL DISTRITAL'!A18</f>
        <v>4</v>
      </c>
      <c r="B19" s="169" t="str">
        <f>'PANEL DE CONTROL DISTRITAL'!B18</f>
        <v>CONCILIACIÓN</v>
      </c>
      <c r="C19" s="166" t="str">
        <f>'PANEL DE CONTROL DISTRITAL'!C18</f>
        <v>Responsable de Módulo</v>
      </c>
      <c r="D19" s="170" t="str">
        <f>'PANEL DE CONTROL DISTRITAL'!D18</f>
        <v xml:space="preserve">Credenciales disponibles para entrega = </v>
      </c>
      <c r="E19" s="166" t="str">
        <f>'PANEL DE CONTROL DISTRITAL'!E18</f>
        <v>((Credenciales recibidas - Credenciales inconsistentes) / Credenciales recibidas) x 100</v>
      </c>
      <c r="F19" s="171" t="str">
        <f>'PANEL DE CONTROL DISTRITAL'!F18</f>
        <v>Semanal (remesa)</v>
      </c>
      <c r="G19" s="172">
        <f>'PANEL DE CONTROL DISTRITAL'!G18</f>
        <v>0.9</v>
      </c>
      <c r="H19" s="25" t="str">
        <f>'PANEL DE CONTROL DISTRITAL'!H18</f>
        <v xml:space="preserve">Credenciales Recibidas - Credenciales inconsistentes </v>
      </c>
      <c r="I19" s="23">
        <v>0</v>
      </c>
      <c r="J19" s="23">
        <v>255</v>
      </c>
      <c r="K19" s="23">
        <v>161</v>
      </c>
      <c r="L19" s="23">
        <v>280</v>
      </c>
      <c r="M19" s="23">
        <v>162</v>
      </c>
      <c r="N19" s="23">
        <v>247</v>
      </c>
      <c r="O19" s="23">
        <v>222</v>
      </c>
      <c r="P19" s="23">
        <v>287</v>
      </c>
      <c r="Q19" s="23">
        <v>287</v>
      </c>
      <c r="R19" s="23">
        <v>117</v>
      </c>
      <c r="S19" s="23">
        <v>245</v>
      </c>
      <c r="T19" s="23">
        <v>151</v>
      </c>
      <c r="U19" s="23">
        <v>213</v>
      </c>
      <c r="V19" s="23">
        <v>210</v>
      </c>
      <c r="W19" s="23">
        <v>217</v>
      </c>
      <c r="X19" s="23">
        <v>353</v>
      </c>
      <c r="Y19" s="23">
        <v>376</v>
      </c>
      <c r="Z19" s="23">
        <v>141</v>
      </c>
      <c r="AA19" s="23">
        <v>351</v>
      </c>
      <c r="AB19" s="64">
        <v>288</v>
      </c>
      <c r="AC19" s="64">
        <v>491</v>
      </c>
      <c r="AD19" s="64">
        <v>0</v>
      </c>
      <c r="AE19" s="168">
        <f>IFERROR(SUM(I19:AD19)/SUM(I20:AD20),0)</f>
        <v>1</v>
      </c>
    </row>
    <row r="20" spans="1:43" s="3" customFormat="1" ht="50.1" customHeight="1" thickTop="1" thickBot="1">
      <c r="A20" s="167"/>
      <c r="B20" s="169"/>
      <c r="C20" s="166"/>
      <c r="D20" s="170"/>
      <c r="E20" s="166"/>
      <c r="F20" s="171"/>
      <c r="G20" s="172"/>
      <c r="H20" s="25" t="str">
        <f>'PANEL DE CONTROL DISTRITAL'!H19</f>
        <v>Credenciales recibidas</v>
      </c>
      <c r="I20" s="43">
        <v>0</v>
      </c>
      <c r="J20" s="43">
        <v>255</v>
      </c>
      <c r="K20" s="43">
        <v>161</v>
      </c>
      <c r="L20" s="43">
        <v>280</v>
      </c>
      <c r="M20" s="43">
        <v>162</v>
      </c>
      <c r="N20" s="43">
        <v>247</v>
      </c>
      <c r="O20" s="43">
        <v>222</v>
      </c>
      <c r="P20" s="43">
        <v>287</v>
      </c>
      <c r="Q20" s="43">
        <v>287</v>
      </c>
      <c r="R20" s="43">
        <v>117</v>
      </c>
      <c r="S20" s="43">
        <v>245</v>
      </c>
      <c r="T20" s="43">
        <v>151</v>
      </c>
      <c r="U20" s="43">
        <v>213</v>
      </c>
      <c r="V20" s="43">
        <v>210</v>
      </c>
      <c r="W20" s="43">
        <v>217</v>
      </c>
      <c r="X20" s="43">
        <v>353</v>
      </c>
      <c r="Y20" s="43">
        <v>376</v>
      </c>
      <c r="Z20" s="43">
        <v>141</v>
      </c>
      <c r="AA20" s="43">
        <v>351</v>
      </c>
      <c r="AB20" s="68">
        <v>288</v>
      </c>
      <c r="AC20" s="68">
        <v>491</v>
      </c>
      <c r="AD20" s="68">
        <v>0</v>
      </c>
      <c r="AE20" s="168"/>
    </row>
    <row r="21" spans="1:43" s="45" customFormat="1" ht="8.1" customHeight="1" thickTop="1" thickBot="1">
      <c r="A21" s="46"/>
      <c r="B21" s="47"/>
      <c r="C21" s="48"/>
      <c r="D21" s="49"/>
      <c r="E21" s="48"/>
      <c r="F21" s="50"/>
      <c r="G21" s="51"/>
      <c r="H21" s="52"/>
      <c r="I21" s="53"/>
      <c r="J21" s="53"/>
      <c r="K21" s="53"/>
      <c r="L21" s="53"/>
      <c r="M21" s="53"/>
      <c r="N21" s="53"/>
      <c r="O21" s="53"/>
      <c r="P21" s="53"/>
      <c r="Q21" s="53"/>
      <c r="R21" s="53"/>
      <c r="S21" s="53"/>
      <c r="T21" s="53"/>
      <c r="U21" s="53"/>
      <c r="V21" s="53"/>
      <c r="W21" s="53"/>
      <c r="X21" s="53"/>
      <c r="Y21" s="53"/>
      <c r="Z21" s="53"/>
      <c r="AA21" s="53"/>
      <c r="AB21" s="53"/>
      <c r="AC21" s="53"/>
      <c r="AD21" s="53"/>
      <c r="AE21" s="54"/>
      <c r="AF21" s="44"/>
      <c r="AG21" s="44"/>
      <c r="AH21" s="44"/>
      <c r="AI21" s="44"/>
      <c r="AJ21" s="44"/>
      <c r="AK21" s="44"/>
      <c r="AL21" s="44"/>
      <c r="AM21" s="44"/>
      <c r="AN21" s="44"/>
      <c r="AO21" s="44"/>
      <c r="AP21" s="44"/>
      <c r="AQ21" s="44"/>
    </row>
    <row r="22" spans="1:43" s="3" customFormat="1" ht="50.1" customHeight="1" thickTop="1" thickBot="1">
      <c r="A22" s="167">
        <f>'PANEL DE CONTROL DISTRITAL'!A21</f>
        <v>5</v>
      </c>
      <c r="B22" s="169" t="str">
        <f>'PANEL DE CONTROL DISTRITAL'!B21</f>
        <v>CONCILIACIÓN</v>
      </c>
      <c r="C22" s="166" t="str">
        <f>'PANEL DE CONTROL DISTRITAL'!C21</f>
        <v>Responsable de Módulo</v>
      </c>
      <c r="D22" s="170" t="str">
        <f>'PANEL DE CONTROL DISTRITAL'!D21</f>
        <v xml:space="preserve">Credenciales disponibles para entrega = </v>
      </c>
      <c r="E22" s="166" t="str">
        <f>'PANEL DE CONTROL DISTRITAL'!E21</f>
        <v>(Credenciales en resguardo / Credenciales totales en SIIRFE disponibles para entrega) x 100</v>
      </c>
      <c r="F22" s="171" t="str">
        <f>'PANEL DE CONTROL DISTRITAL'!F21</f>
        <v>Semanal (remesa)</v>
      </c>
      <c r="G22" s="172">
        <f>'PANEL DE CONTROL DISTRITAL'!G21</f>
        <v>1</v>
      </c>
      <c r="H22" s="25" t="str">
        <f>'PANEL DE CONTROL DISTRITAL'!H21</f>
        <v>Credenciales en resguardo</v>
      </c>
      <c r="I22" s="23">
        <v>1222</v>
      </c>
      <c r="J22" s="23">
        <v>1219</v>
      </c>
      <c r="K22" s="23">
        <v>762</v>
      </c>
      <c r="L22" s="23">
        <v>726</v>
      </c>
      <c r="M22" s="23">
        <v>658</v>
      </c>
      <c r="N22" s="23">
        <v>660</v>
      </c>
      <c r="O22" s="23">
        <v>644</v>
      </c>
      <c r="P22" s="23">
        <v>721</v>
      </c>
      <c r="Q22" s="23">
        <v>796</v>
      </c>
      <c r="R22" s="23">
        <v>664</v>
      </c>
      <c r="S22" s="23">
        <v>631</v>
      </c>
      <c r="T22" s="23">
        <v>608</v>
      </c>
      <c r="U22" s="23">
        <v>583</v>
      </c>
      <c r="V22" s="23">
        <v>642</v>
      </c>
      <c r="W22" s="23">
        <v>572</v>
      </c>
      <c r="X22" s="23">
        <v>660</v>
      </c>
      <c r="Y22" s="23">
        <v>810</v>
      </c>
      <c r="Z22" s="23">
        <v>657</v>
      </c>
      <c r="AA22" s="23">
        <v>658</v>
      </c>
      <c r="AB22" s="64">
        <v>622</v>
      </c>
      <c r="AC22" s="64">
        <v>652</v>
      </c>
      <c r="AD22" s="64">
        <v>570</v>
      </c>
      <c r="AE22" s="168">
        <f>IFERROR(SUM(I22:AD22)/SUM(I23:AD23),0)</f>
        <v>1</v>
      </c>
    </row>
    <row r="23" spans="1:43" s="3" customFormat="1" ht="50.1" customHeight="1" thickTop="1" thickBot="1">
      <c r="A23" s="167"/>
      <c r="B23" s="169"/>
      <c r="C23" s="166"/>
      <c r="D23" s="170"/>
      <c r="E23" s="166"/>
      <c r="F23" s="171"/>
      <c r="G23" s="172"/>
      <c r="H23" s="25" t="str">
        <f>'PANEL DE CONTROL DISTRITAL'!H22</f>
        <v>Credenciales totales en SIIRFE disponibles para entrega</v>
      </c>
      <c r="I23" s="43">
        <v>1222</v>
      </c>
      <c r="J23" s="43">
        <v>1219</v>
      </c>
      <c r="K23" s="43">
        <v>762</v>
      </c>
      <c r="L23" s="43">
        <v>726</v>
      </c>
      <c r="M23" s="43">
        <v>658</v>
      </c>
      <c r="N23" s="43">
        <v>660</v>
      </c>
      <c r="O23" s="43">
        <v>644</v>
      </c>
      <c r="P23" s="43">
        <v>721</v>
      </c>
      <c r="Q23" s="43">
        <v>796</v>
      </c>
      <c r="R23" s="43">
        <v>664</v>
      </c>
      <c r="S23" s="43">
        <v>631</v>
      </c>
      <c r="T23" s="43">
        <v>608</v>
      </c>
      <c r="U23" s="43">
        <v>583</v>
      </c>
      <c r="V23" s="43">
        <v>642</v>
      </c>
      <c r="W23" s="43">
        <v>572</v>
      </c>
      <c r="X23" s="43">
        <v>660</v>
      </c>
      <c r="Y23" s="43">
        <v>810</v>
      </c>
      <c r="Z23" s="43">
        <v>657</v>
      </c>
      <c r="AA23" s="43">
        <v>658</v>
      </c>
      <c r="AB23" s="68">
        <v>622</v>
      </c>
      <c r="AC23" s="68">
        <v>652</v>
      </c>
      <c r="AD23" s="68">
        <v>570</v>
      </c>
      <c r="AE23" s="168"/>
    </row>
    <row r="24" spans="1:43" s="4" customFormat="1" ht="16.5" thickTop="1" thickBot="1">
      <c r="A24" s="167"/>
      <c r="B24" s="167"/>
      <c r="C24" s="167"/>
      <c r="D24" s="167"/>
      <c r="E24" s="167"/>
      <c r="F24" s="167"/>
      <c r="G24" s="167"/>
      <c r="H24" s="167"/>
      <c r="I24" s="167"/>
      <c r="J24" s="167"/>
      <c r="K24" s="167"/>
      <c r="L24" s="167"/>
      <c r="M24" s="167"/>
      <c r="N24" s="167"/>
      <c r="O24" s="167"/>
      <c r="P24" s="167"/>
      <c r="Q24" s="167"/>
      <c r="R24" s="167"/>
      <c r="S24" s="167"/>
      <c r="T24" s="167"/>
      <c r="U24" s="167"/>
      <c r="V24" s="167"/>
      <c r="W24" s="167"/>
      <c r="X24" s="167"/>
      <c r="Y24" s="167"/>
      <c r="Z24" s="167"/>
      <c r="AA24" s="167"/>
      <c r="AB24" s="167"/>
      <c r="AC24" s="167"/>
      <c r="AD24" s="167"/>
      <c r="AE24" s="167"/>
    </row>
    <row r="25" spans="1:43" ht="50.1" customHeight="1" thickTop="1" thickBot="1">
      <c r="A25" s="167">
        <f>'PANEL DE CONTROL DISTRITAL'!A24</f>
        <v>6</v>
      </c>
      <c r="B25" s="169" t="str">
        <f>'PANEL DE CONTROL DISTRITAL'!B24</f>
        <v>ENTREGA</v>
      </c>
      <c r="C25" s="166" t="str">
        <f>'PANEL DE CONTROL DISTRITAL'!C24</f>
        <v>Operador de Equipo Tecnológico</v>
      </c>
      <c r="D25" s="170" t="str">
        <f>'PANEL DE CONTROL DISTRITAL'!D24</f>
        <v xml:space="preserve">Efectividad de entrega de CPV en MAC = </v>
      </c>
      <c r="E25" s="166" t="str">
        <f>'PANEL DE CONTROL DISTRITAL'!E24</f>
        <v>(Total de credenciales entregadas / Total de credenciales solicitadas) x 100</v>
      </c>
      <c r="F25" s="171" t="str">
        <f>'PANEL DE CONTROL DISTRITAL'!F24</f>
        <v>Semanal (remesa)</v>
      </c>
      <c r="G25" s="172">
        <f>'PANEL DE CONTROL DISTRITAL'!G24</f>
        <v>0.9</v>
      </c>
      <c r="H25" s="25" t="str">
        <f>'PANEL DE CONTROL DISTRITAL'!H24</f>
        <v xml:space="preserve">Total de credenciales entregadas </v>
      </c>
      <c r="I25" s="23">
        <v>1</v>
      </c>
      <c r="J25" s="23">
        <v>258</v>
      </c>
      <c r="K25" s="23">
        <v>612</v>
      </c>
      <c r="L25" s="23">
        <v>316</v>
      </c>
      <c r="M25" s="23">
        <v>230</v>
      </c>
      <c r="N25" s="23">
        <v>241</v>
      </c>
      <c r="O25" s="23">
        <v>238</v>
      </c>
      <c r="P25" s="23">
        <v>210</v>
      </c>
      <c r="Q25" s="23">
        <v>212</v>
      </c>
      <c r="R25" s="23">
        <v>249</v>
      </c>
      <c r="S25" s="23">
        <v>277</v>
      </c>
      <c r="T25" s="23">
        <v>174</v>
      </c>
      <c r="U25" s="23">
        <v>238</v>
      </c>
      <c r="V25" s="23">
        <v>151</v>
      </c>
      <c r="W25" s="23">
        <v>287</v>
      </c>
      <c r="X25" s="23">
        <v>263</v>
      </c>
      <c r="Y25" s="23">
        <v>226</v>
      </c>
      <c r="Z25" s="23">
        <v>294</v>
      </c>
      <c r="AA25" s="23">
        <v>350</v>
      </c>
      <c r="AB25" s="64">
        <v>324</v>
      </c>
      <c r="AC25" s="64">
        <v>457</v>
      </c>
      <c r="AD25" s="64">
        <v>82</v>
      </c>
      <c r="AE25" s="168">
        <f>IFERROR(SUM(I25:AD25)/SUM(I26:AD26),0)</f>
        <v>0.99964862965565704</v>
      </c>
    </row>
    <row r="26" spans="1:43" ht="50.1" customHeight="1" thickTop="1" thickBot="1">
      <c r="A26" s="167"/>
      <c r="B26" s="169"/>
      <c r="C26" s="166"/>
      <c r="D26" s="170"/>
      <c r="E26" s="166"/>
      <c r="F26" s="171"/>
      <c r="G26" s="172"/>
      <c r="H26" s="25" t="str">
        <f>'PANEL DE CONTROL DISTRITAL'!H25</f>
        <v xml:space="preserve"> Total de credenciales solicitadas</v>
      </c>
      <c r="I26" s="43">
        <v>1</v>
      </c>
      <c r="J26" s="43">
        <v>258</v>
      </c>
      <c r="K26" s="43">
        <v>612</v>
      </c>
      <c r="L26" s="43">
        <v>316</v>
      </c>
      <c r="M26" s="43">
        <v>230</v>
      </c>
      <c r="N26" s="43">
        <v>241</v>
      </c>
      <c r="O26" s="43">
        <v>238</v>
      </c>
      <c r="P26" s="43">
        <v>210</v>
      </c>
      <c r="Q26" s="43">
        <v>214</v>
      </c>
      <c r="R26" s="43">
        <v>249</v>
      </c>
      <c r="S26" s="43">
        <v>277</v>
      </c>
      <c r="T26" s="43">
        <v>174</v>
      </c>
      <c r="U26" s="43">
        <v>238</v>
      </c>
      <c r="V26" s="43">
        <v>151</v>
      </c>
      <c r="W26" s="43">
        <v>287</v>
      </c>
      <c r="X26" s="43">
        <v>263</v>
      </c>
      <c r="Y26" s="43">
        <v>226</v>
      </c>
      <c r="Z26" s="43">
        <v>294</v>
      </c>
      <c r="AA26" s="43">
        <v>350</v>
      </c>
      <c r="AB26" s="68">
        <v>324</v>
      </c>
      <c r="AC26" s="68">
        <v>457</v>
      </c>
      <c r="AD26" s="68">
        <v>82</v>
      </c>
      <c r="AE26" s="168"/>
    </row>
    <row r="27" spans="1:43" ht="15.75" customHeight="1" thickTop="1">
      <c r="B27" s="1" t="s">
        <v>116</v>
      </c>
      <c r="H27" s="55"/>
      <c r="I27" s="56"/>
      <c r="J27" s="56"/>
      <c r="K27" s="56"/>
      <c r="L27" s="56"/>
      <c r="M27" s="56"/>
      <c r="N27" s="56"/>
      <c r="O27" s="56"/>
      <c r="P27" s="56"/>
      <c r="Q27" s="56"/>
      <c r="R27" s="56"/>
      <c r="S27" s="56"/>
      <c r="T27" s="56"/>
      <c r="U27" s="56"/>
      <c r="V27" s="56"/>
      <c r="W27" s="56"/>
      <c r="X27" s="56"/>
      <c r="Y27" s="56"/>
      <c r="Z27" s="56"/>
      <c r="AA27" s="56"/>
      <c r="AB27" s="56"/>
      <c r="AC27" s="56"/>
      <c r="AD27" s="56"/>
      <c r="AE27" s="12"/>
    </row>
    <row r="28" spans="1:43" ht="15.75" customHeight="1">
      <c r="H28" s="57"/>
    </row>
    <row r="29" spans="1:43" ht="15.75" customHeight="1">
      <c r="H29" s="57"/>
      <c r="I29" s="179" t="s">
        <v>117</v>
      </c>
      <c r="J29" s="179"/>
      <c r="K29" s="179"/>
      <c r="L29" s="179"/>
    </row>
    <row r="30" spans="1:43" ht="15.75" customHeight="1">
      <c r="H30" s="57"/>
      <c r="I30" s="26"/>
      <c r="J30" s="27" t="s">
        <v>118</v>
      </c>
      <c r="K30" s="27"/>
      <c r="L30" s="27"/>
    </row>
    <row r="31" spans="1:43" ht="28.5" customHeight="1">
      <c r="H31" s="57"/>
      <c r="I31" s="28"/>
      <c r="J31" s="27" t="s">
        <v>119</v>
      </c>
      <c r="K31" s="27"/>
      <c r="L31" s="27"/>
    </row>
    <row r="32" spans="1:43" ht="30" customHeight="1">
      <c r="H32" s="57"/>
      <c r="I32" s="29"/>
      <c r="J32" s="27" t="s">
        <v>120</v>
      </c>
      <c r="K32" s="27"/>
      <c r="L32" s="27"/>
    </row>
    <row r="33" spans="2:13" ht="30" customHeight="1">
      <c r="H33" s="57"/>
      <c r="I33" s="27"/>
      <c r="J33" s="27"/>
      <c r="K33" s="27"/>
      <c r="L33" s="27"/>
    </row>
    <row r="34" spans="2:13" ht="30" customHeight="1">
      <c r="B34" s="180" t="s">
        <v>121</v>
      </c>
      <c r="C34" s="180"/>
      <c r="D34" s="180"/>
      <c r="E34" s="180"/>
      <c r="F34" s="180"/>
      <c r="G34" s="180"/>
      <c r="H34" s="180"/>
      <c r="I34" s="180"/>
      <c r="J34" s="180"/>
      <c r="K34" s="180"/>
      <c r="L34" s="180"/>
      <c r="M34" s="181"/>
    </row>
    <row r="35" spans="2:13" ht="30" customHeight="1">
      <c r="B35" s="182" t="s">
        <v>122</v>
      </c>
      <c r="C35" s="182"/>
      <c r="D35" s="182"/>
      <c r="E35" s="182"/>
      <c r="F35" s="182"/>
      <c r="G35" s="183"/>
      <c r="H35" s="184" t="s">
        <v>123</v>
      </c>
      <c r="I35" s="182"/>
      <c r="J35" s="182"/>
      <c r="K35" s="182"/>
      <c r="L35" s="182"/>
      <c r="M35" s="183"/>
    </row>
    <row r="36" spans="2:13" ht="30" customHeight="1">
      <c r="B36" s="173"/>
      <c r="C36" s="174"/>
      <c r="D36" s="174"/>
      <c r="E36" s="174"/>
      <c r="F36" s="174"/>
      <c r="G36" s="175"/>
      <c r="H36" s="173"/>
      <c r="I36" s="174"/>
      <c r="J36" s="174"/>
      <c r="K36" s="174"/>
      <c r="L36" s="174"/>
      <c r="M36" s="175"/>
    </row>
    <row r="37" spans="2:13" ht="30" customHeight="1">
      <c r="B37" s="176"/>
      <c r="C37" s="177"/>
      <c r="D37" s="177"/>
      <c r="E37" s="177"/>
      <c r="F37" s="177"/>
      <c r="G37" s="178"/>
      <c r="H37" s="176"/>
      <c r="I37" s="177"/>
      <c r="J37" s="177"/>
      <c r="K37" s="177"/>
      <c r="L37" s="177"/>
      <c r="M37" s="178"/>
    </row>
    <row r="38" spans="2:13" ht="35.1" customHeight="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1">
    <mergeCell ref="AE25:AE26"/>
    <mergeCell ref="I29:L29"/>
    <mergeCell ref="B34:M34"/>
    <mergeCell ref="B35:G35"/>
    <mergeCell ref="H35:M35"/>
    <mergeCell ref="B36:G37"/>
    <mergeCell ref="H36:M37"/>
    <mergeCell ref="G22:G23"/>
    <mergeCell ref="AE22:AE23"/>
    <mergeCell ref="A24:AE24"/>
    <mergeCell ref="A25:A26"/>
    <mergeCell ref="B25:B26"/>
    <mergeCell ref="C25:C26"/>
    <mergeCell ref="D25:D26"/>
    <mergeCell ref="E25:E26"/>
    <mergeCell ref="F25:F26"/>
    <mergeCell ref="G25:G26"/>
    <mergeCell ref="A22:A23"/>
    <mergeCell ref="B22:B23"/>
    <mergeCell ref="C22:C23"/>
    <mergeCell ref="D22:D23"/>
    <mergeCell ref="E22:E23"/>
    <mergeCell ref="F22:F23"/>
    <mergeCell ref="A18:AE18"/>
    <mergeCell ref="A19:A20"/>
    <mergeCell ref="B19:B20"/>
    <mergeCell ref="C19:C20"/>
    <mergeCell ref="D19:D20"/>
    <mergeCell ref="E19:E20"/>
    <mergeCell ref="F19:F20"/>
    <mergeCell ref="G19:G20"/>
    <mergeCell ref="AE19:AE20"/>
    <mergeCell ref="A15:AE15"/>
    <mergeCell ref="A16:A17"/>
    <mergeCell ref="B16:B17"/>
    <mergeCell ref="C16:C17"/>
    <mergeCell ref="D16:D17"/>
    <mergeCell ref="E16:E17"/>
    <mergeCell ref="F16:F17"/>
    <mergeCell ref="G16:G17"/>
    <mergeCell ref="AE16:AE17"/>
    <mergeCell ref="A10:A11"/>
    <mergeCell ref="B10:B11"/>
    <mergeCell ref="C10:C11"/>
    <mergeCell ref="D10:D11"/>
    <mergeCell ref="E10:E11"/>
    <mergeCell ref="A12:AE12"/>
    <mergeCell ref="A13:A14"/>
    <mergeCell ref="B13:B14"/>
    <mergeCell ref="C13:C14"/>
    <mergeCell ref="D13:D14"/>
    <mergeCell ref="E13:E14"/>
    <mergeCell ref="F13:F14"/>
    <mergeCell ref="G13:G14"/>
    <mergeCell ref="AE13:AE14"/>
    <mergeCell ref="AE10:AE11"/>
    <mergeCell ref="F10:F11"/>
    <mergeCell ref="AE6:AE9"/>
    <mergeCell ref="B7:D7"/>
    <mergeCell ref="A1:AE1"/>
    <mergeCell ref="F2:G2"/>
    <mergeCell ref="A4:AE4"/>
    <mergeCell ref="A5:AE5"/>
    <mergeCell ref="E7:H7"/>
    <mergeCell ref="I7:X7"/>
    <mergeCell ref="B8:X8"/>
    <mergeCell ref="A6:A9"/>
    <mergeCell ref="B6:H6"/>
    <mergeCell ref="I6:X6"/>
    <mergeCell ref="X2:AE2"/>
    <mergeCell ref="G10:G11"/>
  </mergeCells>
  <conditionalFormatting sqref="I21:AD21">
    <cfRule type="colorScale" priority="698">
      <colorScale>
        <cfvo type="min"/>
        <cfvo type="percentile" val="50"/>
        <cfvo type="max"/>
        <color rgb="FFE98BD7"/>
        <color rgb="FFD5007F"/>
        <color rgb="FF950054"/>
      </colorScale>
    </cfRule>
  </conditionalFormatting>
  <conditionalFormatting sqref="AE10">
    <cfRule type="cellIs" dxfId="220" priority="15" operator="greaterThan">
      <formula>95%</formula>
    </cfRule>
    <cfRule type="cellIs" dxfId="219" priority="16" operator="greaterThanOrEqual">
      <formula>90%</formula>
    </cfRule>
    <cfRule type="cellIs" dxfId="218" priority="17" operator="lessThan">
      <formula>89.99%</formula>
    </cfRule>
  </conditionalFormatting>
  <conditionalFormatting sqref="AE13">
    <cfRule type="cellIs" dxfId="217" priority="12" operator="greaterThan">
      <formula>95%</formula>
    </cfRule>
    <cfRule type="cellIs" dxfId="216" priority="13" operator="greaterThanOrEqual">
      <formula>90%</formula>
    </cfRule>
    <cfRule type="cellIs" dxfId="215" priority="14" operator="lessThan">
      <formula>89.99%</formula>
    </cfRule>
  </conditionalFormatting>
  <conditionalFormatting sqref="AE16">
    <cfRule type="cellIs" dxfId="214" priority="9" operator="greaterThan">
      <formula>95%</formula>
    </cfRule>
    <cfRule type="cellIs" dxfId="213" priority="10" operator="greaterThanOrEqual">
      <formula>90%</formula>
    </cfRule>
    <cfRule type="cellIs" dxfId="212" priority="11" operator="lessThan">
      <formula>89.99%</formula>
    </cfRule>
  </conditionalFormatting>
  <conditionalFormatting sqref="AE19">
    <cfRule type="cellIs" dxfId="211" priority="6" operator="greaterThan">
      <formula>95%</formula>
    </cfRule>
    <cfRule type="cellIs" dxfId="210" priority="7" operator="greaterThanOrEqual">
      <formula>90%</formula>
    </cfRule>
    <cfRule type="cellIs" dxfId="209" priority="8" operator="lessThan">
      <formula>89.99%</formula>
    </cfRule>
  </conditionalFormatting>
  <conditionalFormatting sqref="AE22">
    <cfRule type="cellIs" dxfId="208" priority="1" operator="greaterThanOrEqual">
      <formula>100%</formula>
    </cfRule>
    <cfRule type="cellIs" dxfId="207" priority="2" operator="lessThan">
      <formula>99.99%</formula>
    </cfRule>
  </conditionalFormatting>
  <conditionalFormatting sqref="AE25">
    <cfRule type="cellIs" dxfId="206" priority="3" operator="greaterThan">
      <formula>95%</formula>
    </cfRule>
    <cfRule type="cellIs" dxfId="205" priority="4" operator="greaterThanOrEqual">
      <formula>90%</formula>
    </cfRule>
    <cfRule type="cellIs" dxfId="204" priority="5" operator="lessThan">
      <formula>89.99%</formula>
    </cfRule>
  </conditionalFormatting>
  <dataValidations count="1">
    <dataValidation showDropDown="1" showInputMessage="1" showErrorMessage="1" sqref="C21 G19:G23 G10:G11 G16:G17 G13:G14 G25:G26" xr:uid="{53301CA6-D897-4095-9ECE-83F6E00AEFB3}"/>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E78DDA-9FEF-4B95-B1CB-F9E49CAF8B04}">
  <sheetPr>
    <tabColor rgb="FF002060"/>
  </sheetPr>
  <dimension ref="A1:AQ48"/>
  <sheetViews>
    <sheetView showGridLines="0" topLeftCell="O17" zoomScale="70" zoomScaleNormal="70" workbookViewId="0">
      <selection activeCell="AE14" sqref="AE13:AE14"/>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0" width="10.7109375" style="1" customWidth="1"/>
    <col min="31" max="31" width="22.7109375" style="1" customWidth="1"/>
    <col min="32" max="16384" width="11.42578125" style="1"/>
  </cols>
  <sheetData>
    <row r="1" spans="1:43" ht="40.5" customHeight="1">
      <c r="A1" s="148" t="str">
        <f>'PANEL DE CONTROL DISTRITAL'!A1:Q1</f>
        <v>INSTITUTO NACIONAL ELECTORAL
SISTEMA DE GESTIÓN DE LA CALIDAD
ESTADO DE MÉXICO</v>
      </c>
      <c r="B1" s="148"/>
      <c r="C1" s="148"/>
      <c r="D1" s="148"/>
      <c r="E1" s="148"/>
      <c r="F1" s="148"/>
      <c r="G1" s="148"/>
      <c r="H1" s="148"/>
      <c r="I1" s="148"/>
      <c r="J1" s="148"/>
      <c r="K1" s="148"/>
      <c r="L1" s="148"/>
      <c r="M1" s="148"/>
      <c r="N1" s="148"/>
      <c r="O1" s="148"/>
      <c r="P1" s="148"/>
      <c r="Q1" s="148"/>
      <c r="R1" s="148"/>
      <c r="S1" s="148"/>
      <c r="T1" s="148"/>
      <c r="U1" s="148"/>
      <c r="V1" s="148"/>
      <c r="W1" s="148"/>
      <c r="X1" s="148"/>
      <c r="Y1" s="148"/>
      <c r="Z1" s="148"/>
      <c r="AA1" s="148"/>
      <c r="AB1" s="148"/>
      <c r="AC1" s="148"/>
      <c r="AD1" s="148"/>
      <c r="AE1" s="148"/>
    </row>
    <row r="2" spans="1:43" ht="33.75" customHeight="1">
      <c r="A2" s="11"/>
      <c r="B2" s="11"/>
      <c r="C2" s="11"/>
      <c r="D2" s="9" t="s">
        <v>89</v>
      </c>
      <c r="E2" s="9">
        <v>36</v>
      </c>
      <c r="F2" s="149" t="s">
        <v>90</v>
      </c>
      <c r="G2" s="149"/>
      <c r="H2" s="20">
        <v>153651</v>
      </c>
      <c r="I2" s="19"/>
      <c r="J2" s="19"/>
      <c r="K2" s="19"/>
      <c r="L2" s="19"/>
      <c r="M2" s="19"/>
      <c r="N2" s="19"/>
      <c r="O2" s="19"/>
      <c r="P2" s="19"/>
      <c r="Q2" s="19"/>
      <c r="R2" s="19"/>
      <c r="S2" s="19"/>
      <c r="T2" s="19"/>
      <c r="U2" s="19"/>
      <c r="V2" s="19"/>
      <c r="W2" s="58"/>
      <c r="X2" s="150" t="str">
        <f>'PANEL DE CONTROL DISTRITAL'!M2</f>
        <v>Fecha de corte: 22/01/2024</v>
      </c>
      <c r="Y2" s="150"/>
      <c r="Z2" s="150"/>
      <c r="AA2" s="150"/>
      <c r="AB2" s="150"/>
      <c r="AC2" s="150"/>
      <c r="AD2" s="150"/>
      <c r="AE2" s="150"/>
      <c r="AF2" s="15"/>
    </row>
    <row r="3" spans="1:43" ht="11.25" customHeight="1">
      <c r="A3" s="11"/>
      <c r="B3" s="6"/>
      <c r="C3" s="6"/>
      <c r="D3" s="6"/>
      <c r="E3" s="6"/>
      <c r="F3" s="6"/>
      <c r="G3" s="6"/>
      <c r="H3" s="6"/>
      <c r="I3" s="6"/>
      <c r="J3" s="6"/>
      <c r="K3" s="6"/>
      <c r="L3" s="6"/>
      <c r="M3" s="6"/>
      <c r="N3" s="6"/>
      <c r="O3" s="6"/>
      <c r="P3" s="6"/>
      <c r="Q3" s="6"/>
      <c r="R3" s="6"/>
      <c r="S3" s="6"/>
      <c r="T3" s="6"/>
      <c r="U3" s="6"/>
      <c r="V3" s="6"/>
      <c r="W3" s="6"/>
      <c r="X3" s="6"/>
      <c r="Y3" s="6"/>
      <c r="Z3" s="6"/>
      <c r="AA3" s="6"/>
      <c r="AB3" s="6"/>
      <c r="AC3" s="6"/>
      <c r="AD3" s="6"/>
    </row>
    <row r="4" spans="1:43" ht="30" customHeight="1">
      <c r="A4" s="154" t="s">
        <v>91</v>
      </c>
      <c r="B4" s="155"/>
      <c r="C4" s="155"/>
      <c r="D4" s="155"/>
      <c r="E4" s="155"/>
      <c r="F4" s="155"/>
      <c r="G4" s="155"/>
      <c r="H4" s="155"/>
      <c r="I4" s="155"/>
      <c r="J4" s="155"/>
      <c r="K4" s="155"/>
      <c r="L4" s="155"/>
      <c r="M4" s="155"/>
      <c r="N4" s="155"/>
      <c r="O4" s="155"/>
      <c r="P4" s="155"/>
      <c r="Q4" s="155"/>
      <c r="R4" s="155"/>
      <c r="S4" s="155"/>
      <c r="T4" s="155"/>
      <c r="U4" s="155"/>
      <c r="V4" s="155"/>
      <c r="W4" s="155"/>
      <c r="X4" s="155"/>
      <c r="Y4" s="155"/>
      <c r="Z4" s="155"/>
      <c r="AA4" s="155"/>
      <c r="AB4" s="155"/>
      <c r="AC4" s="155"/>
      <c r="AD4" s="155"/>
      <c r="AE4" s="156"/>
      <c r="AG4" s="18"/>
    </row>
    <row r="5" spans="1:43" ht="5.25" customHeight="1">
      <c r="A5" s="157"/>
      <c r="B5" s="158"/>
      <c r="C5" s="158"/>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9"/>
    </row>
    <row r="6" spans="1:43" ht="18" customHeight="1">
      <c r="A6" s="151" t="str">
        <f>'PANEL DE CONTROL DISTRITAL'!A6</f>
        <v>Número</v>
      </c>
      <c r="B6" s="152" t="str">
        <f>'PANEL DE CONTROL DISTRITAL'!B6</f>
        <v xml:space="preserve">PROCESOS SUSTANTIVOS E INDICADORES </v>
      </c>
      <c r="C6" s="152"/>
      <c r="D6" s="152"/>
      <c r="E6" s="152"/>
      <c r="F6" s="152"/>
      <c r="G6" s="152"/>
      <c r="H6" s="152"/>
      <c r="I6" s="160" t="s">
        <v>92</v>
      </c>
      <c r="J6" s="161"/>
      <c r="K6" s="161"/>
      <c r="L6" s="161"/>
      <c r="M6" s="161"/>
      <c r="N6" s="161"/>
      <c r="O6" s="161"/>
      <c r="P6" s="161"/>
      <c r="Q6" s="161"/>
      <c r="R6" s="161"/>
      <c r="S6" s="161"/>
      <c r="T6" s="161"/>
      <c r="U6" s="161"/>
      <c r="V6" s="161"/>
      <c r="W6" s="161"/>
      <c r="X6" s="161"/>
      <c r="Y6" s="85"/>
      <c r="Z6" s="85"/>
      <c r="AA6" s="85"/>
      <c r="AB6" s="85"/>
      <c r="AC6" s="85"/>
      <c r="AD6" s="85"/>
      <c r="AE6" s="153" t="s">
        <v>93</v>
      </c>
    </row>
    <row r="7" spans="1:43" ht="17.25" customHeight="1">
      <c r="A7" s="151"/>
      <c r="B7" s="152" t="str">
        <f>'PANEL DE CONTROL DISTRITAL'!B7</f>
        <v>DESCRIPCIÓN</v>
      </c>
      <c r="C7" s="152"/>
      <c r="D7" s="152"/>
      <c r="E7" s="152" t="str">
        <f>'PANEL DE CONTROL DISTRITAL'!E7</f>
        <v>MEDICIÓN</v>
      </c>
      <c r="F7" s="152"/>
      <c r="G7" s="152"/>
      <c r="H7" s="152"/>
      <c r="I7" s="162" t="str">
        <f>'PANEL DE CONTROL DISTRITAL'!A5</f>
        <v>CAMPAÑA ANUAL INTENSA 2023</v>
      </c>
      <c r="J7" s="163"/>
      <c r="K7" s="163"/>
      <c r="L7" s="163"/>
      <c r="M7" s="163"/>
      <c r="N7" s="163"/>
      <c r="O7" s="163"/>
      <c r="P7" s="163"/>
      <c r="Q7" s="163"/>
      <c r="R7" s="163"/>
      <c r="S7" s="163"/>
      <c r="T7" s="163"/>
      <c r="U7" s="163"/>
      <c r="V7" s="163"/>
      <c r="W7" s="163"/>
      <c r="X7" s="163"/>
      <c r="Y7" s="86"/>
      <c r="Z7" s="86"/>
      <c r="AA7" s="86"/>
      <c r="AB7" s="86"/>
      <c r="AC7" s="86"/>
      <c r="AD7" s="86"/>
      <c r="AE7" s="153"/>
    </row>
    <row r="8" spans="1:43" ht="5.25" customHeight="1">
      <c r="A8" s="151"/>
      <c r="B8" s="164"/>
      <c r="C8" s="165"/>
      <c r="D8" s="165"/>
      <c r="E8" s="165"/>
      <c r="F8" s="165"/>
      <c r="G8" s="165"/>
      <c r="H8" s="165"/>
      <c r="I8" s="165"/>
      <c r="J8" s="165"/>
      <c r="K8" s="165"/>
      <c r="L8" s="165"/>
      <c r="M8" s="165"/>
      <c r="N8" s="165"/>
      <c r="O8" s="165"/>
      <c r="P8" s="165"/>
      <c r="Q8" s="165"/>
      <c r="R8" s="165"/>
      <c r="S8" s="165"/>
      <c r="T8" s="165"/>
      <c r="U8" s="165"/>
      <c r="V8" s="165"/>
      <c r="W8" s="165"/>
      <c r="X8" s="165"/>
      <c r="Y8" s="87"/>
      <c r="Z8" s="87"/>
      <c r="AA8" s="87"/>
      <c r="AB8" s="87"/>
      <c r="AC8" s="87"/>
      <c r="AD8" s="87"/>
      <c r="AE8" s="153"/>
    </row>
    <row r="9" spans="1:43" s="2" customFormat="1" ht="29.25" customHeight="1" thickTop="1" thickBot="1">
      <c r="A9" s="151"/>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42" t="str">
        <f>'PANEL DE CONTROL DISTRITAL'!H8</f>
        <v>Nominativo</v>
      </c>
      <c r="I9" s="31" t="str">
        <f>'152551'!I9</f>
        <v>2023-37</v>
      </c>
      <c r="J9" s="31" t="str">
        <f>'152551'!J9</f>
        <v>2023-38</v>
      </c>
      <c r="K9" s="31" t="str">
        <f>'152551'!K9</f>
        <v>2023-39</v>
      </c>
      <c r="L9" s="31" t="str">
        <f>'152551'!L9</f>
        <v>2023-40</v>
      </c>
      <c r="M9" s="31" t="str">
        <f>'152551'!M9</f>
        <v>2023-41</v>
      </c>
      <c r="N9" s="31" t="str">
        <f>'152551'!N9</f>
        <v>2023-42</v>
      </c>
      <c r="O9" s="31" t="str">
        <f>'152551'!O9</f>
        <v>2023-43</v>
      </c>
      <c r="P9" s="31" t="str">
        <f>'152551'!P9</f>
        <v>2023-44</v>
      </c>
      <c r="Q9" s="31" t="str">
        <f>'152551'!Q9</f>
        <v>2023-45</v>
      </c>
      <c r="R9" s="31" t="str">
        <f>'152551'!R9</f>
        <v>2023-46</v>
      </c>
      <c r="S9" s="31" t="str">
        <f>'152551'!S9</f>
        <v>2023-47</v>
      </c>
      <c r="T9" s="31" t="str">
        <f>'152551'!T9</f>
        <v>2023-48</v>
      </c>
      <c r="U9" s="31" t="str">
        <f>'152551'!U9</f>
        <v>2023-49</v>
      </c>
      <c r="V9" s="31" t="str">
        <f>'152551'!V9</f>
        <v>2023-50</v>
      </c>
      <c r="W9" s="31" t="str">
        <f>'152551'!W9</f>
        <v>2023-51</v>
      </c>
      <c r="X9" s="31" t="str">
        <f>'152551'!X9</f>
        <v>2023-52</v>
      </c>
      <c r="Y9" s="31" t="s">
        <v>110</v>
      </c>
      <c r="Z9" s="31" t="s">
        <v>111</v>
      </c>
      <c r="AA9" s="31" t="s">
        <v>112</v>
      </c>
      <c r="AB9" s="31" t="s">
        <v>113</v>
      </c>
      <c r="AC9" s="31" t="s">
        <v>114</v>
      </c>
      <c r="AD9" s="31" t="s">
        <v>115</v>
      </c>
      <c r="AE9" s="153"/>
    </row>
    <row r="10" spans="1:43" s="2" customFormat="1" ht="50.1" customHeight="1" thickTop="1" thickBot="1">
      <c r="A10" s="167">
        <f>'PANEL DE CONTROL DISTRITAL'!A9</f>
        <v>1</v>
      </c>
      <c r="B10" s="169" t="str">
        <f>'PANEL DE CONTROL DISTRITAL'!B9</f>
        <v>ENTREVISTA</v>
      </c>
      <c r="C10" s="166" t="str">
        <f>'PANEL DE CONTROL DISTRITAL'!C9</f>
        <v xml:space="preserve"> Auxiliar de Atención Ciudadana</v>
      </c>
      <c r="D10" s="170" t="str">
        <f>'PANEL DE CONTROL DISTRITAL'!D9</f>
        <v>Efectividad de la entrevista =</v>
      </c>
      <c r="E10" s="166" t="str">
        <f>'PANEL DE CONTROL DISTRITAL'!E9</f>
        <v>(Número de trámites aplicados / (Número de fichas requisitadas - Notificaciones de improcedencia de trámite)) x 100</v>
      </c>
      <c r="F10" s="171" t="str">
        <f>'PANEL DE CONTROL DISTRITAL'!F9</f>
        <v>Semanal (remesa)</v>
      </c>
      <c r="G10" s="172">
        <f>'PANEL DE CONTROL DISTRITAL'!G9</f>
        <v>0.9</v>
      </c>
      <c r="H10" s="25" t="str">
        <f>'PANEL DE CONTROL DISTRITAL'!H9</f>
        <v>Número de trámites aplicados</v>
      </c>
      <c r="I10" s="23">
        <v>76</v>
      </c>
      <c r="J10" s="23">
        <v>320</v>
      </c>
      <c r="K10" s="23">
        <v>313</v>
      </c>
      <c r="L10" s="23">
        <v>325</v>
      </c>
      <c r="M10" s="23">
        <v>323</v>
      </c>
      <c r="N10" s="23">
        <v>297</v>
      </c>
      <c r="O10" s="23">
        <v>323</v>
      </c>
      <c r="P10" s="23">
        <v>307</v>
      </c>
      <c r="Q10" s="23">
        <v>291</v>
      </c>
      <c r="R10" s="23">
        <v>219</v>
      </c>
      <c r="S10" s="23">
        <v>360</v>
      </c>
      <c r="T10" s="23">
        <v>398</v>
      </c>
      <c r="U10" s="23">
        <v>512</v>
      </c>
      <c r="V10" s="23">
        <v>699</v>
      </c>
      <c r="W10" s="23">
        <v>655</v>
      </c>
      <c r="X10" s="23">
        <v>506</v>
      </c>
      <c r="Y10" s="23">
        <v>564</v>
      </c>
      <c r="Z10" s="23">
        <v>326</v>
      </c>
      <c r="AA10" s="64">
        <v>530</v>
      </c>
      <c r="AB10" s="64">
        <v>746</v>
      </c>
      <c r="AC10" s="75">
        <v>1145</v>
      </c>
      <c r="AD10" s="64">
        <v>367</v>
      </c>
      <c r="AE10" s="168">
        <f>IFERROR(SUM(I10:AD10)/SUM(I11:AD11),0)</f>
        <v>1</v>
      </c>
    </row>
    <row r="11" spans="1:43" s="2" customFormat="1" ht="50.1" customHeight="1" thickTop="1" thickBot="1">
      <c r="A11" s="167"/>
      <c r="B11" s="169"/>
      <c r="C11" s="166"/>
      <c r="D11" s="170"/>
      <c r="E11" s="166"/>
      <c r="F11" s="171"/>
      <c r="G11" s="172"/>
      <c r="H11" s="25" t="str">
        <f>'PANEL DE CONTROL DISTRITAL'!H10</f>
        <v>Número de fichas requisitadas - Notificaciones de improcedencia de trámite</v>
      </c>
      <c r="I11" s="43">
        <v>76</v>
      </c>
      <c r="J11" s="43">
        <v>320</v>
      </c>
      <c r="K11" s="43">
        <v>313</v>
      </c>
      <c r="L11" s="43">
        <v>325</v>
      </c>
      <c r="M11" s="43">
        <v>323</v>
      </c>
      <c r="N11" s="43">
        <v>297</v>
      </c>
      <c r="O11" s="43">
        <v>323</v>
      </c>
      <c r="P11" s="43">
        <v>307</v>
      </c>
      <c r="Q11" s="43">
        <v>291</v>
      </c>
      <c r="R11" s="43">
        <v>219</v>
      </c>
      <c r="S11" s="43">
        <v>360</v>
      </c>
      <c r="T11" s="43">
        <v>398</v>
      </c>
      <c r="U11" s="43">
        <v>512</v>
      </c>
      <c r="V11" s="43">
        <v>699</v>
      </c>
      <c r="W11" s="43">
        <v>655</v>
      </c>
      <c r="X11" s="43">
        <v>506</v>
      </c>
      <c r="Y11" s="43">
        <v>564</v>
      </c>
      <c r="Z11" s="43">
        <v>326</v>
      </c>
      <c r="AA11" s="68">
        <v>530</v>
      </c>
      <c r="AB11" s="68">
        <v>746</v>
      </c>
      <c r="AC11" s="98">
        <v>1145</v>
      </c>
      <c r="AD11" s="68">
        <v>367</v>
      </c>
      <c r="AE11" s="168"/>
    </row>
    <row r="12" spans="1:43" s="45" customFormat="1" ht="8.1" customHeight="1" thickTop="1" thickBot="1">
      <c r="A12" s="167"/>
      <c r="B12" s="167"/>
      <c r="C12" s="167"/>
      <c r="D12" s="167"/>
      <c r="E12" s="167"/>
      <c r="F12" s="167"/>
      <c r="G12" s="167"/>
      <c r="H12" s="167"/>
      <c r="I12" s="167"/>
      <c r="J12" s="167"/>
      <c r="K12" s="167"/>
      <c r="L12" s="167"/>
      <c r="M12" s="167"/>
      <c r="N12" s="167"/>
      <c r="O12" s="167"/>
      <c r="P12" s="167"/>
      <c r="Q12" s="167"/>
      <c r="R12" s="167"/>
      <c r="S12" s="167"/>
      <c r="T12" s="167"/>
      <c r="U12" s="167"/>
      <c r="V12" s="167"/>
      <c r="W12" s="167"/>
      <c r="X12" s="167"/>
      <c r="Y12" s="167"/>
      <c r="Z12" s="167"/>
      <c r="AA12" s="167"/>
      <c r="AB12" s="167"/>
      <c r="AC12" s="167"/>
      <c r="AD12" s="167"/>
      <c r="AE12" s="167"/>
      <c r="AF12" s="44"/>
      <c r="AG12" s="44"/>
      <c r="AH12" s="44"/>
      <c r="AI12" s="44"/>
      <c r="AJ12" s="44"/>
      <c r="AK12" s="44"/>
      <c r="AL12" s="44"/>
      <c r="AM12" s="44"/>
      <c r="AN12" s="44"/>
      <c r="AO12" s="44"/>
      <c r="AP12" s="44"/>
      <c r="AQ12" s="44"/>
    </row>
    <row r="13" spans="1:43" s="3" customFormat="1" ht="50.1" customHeight="1" thickTop="1" thickBot="1">
      <c r="A13" s="167">
        <f>'PANEL DE CONTROL DISTRITAL'!A12</f>
        <v>2</v>
      </c>
      <c r="B13" s="169" t="str">
        <f>'PANEL DE CONTROL DISTRITAL'!B12</f>
        <v>TRÁMITE</v>
      </c>
      <c r="C13" s="166" t="str">
        <f>'PANEL DE CONTROL DISTRITAL'!C12</f>
        <v>Operador de Equipo Tecnológico</v>
      </c>
      <c r="D13" s="170" t="str">
        <f>'PANEL DE CONTROL DISTRITAL'!D12</f>
        <v>Trámites exitosos efectivos=</v>
      </c>
      <c r="E13" s="166" t="str">
        <f>'PANEL DE CONTROL DISTRITAL'!E12</f>
        <v>(Número de trámites exitosos / Número de trámites aplicados) x 100</v>
      </c>
      <c r="F13" s="171" t="str">
        <f>'PANEL DE CONTROL DISTRITAL'!F12</f>
        <v>Semanal (remesa)</v>
      </c>
      <c r="G13" s="172">
        <f>'PANEL DE CONTROL DISTRITAL'!G12</f>
        <v>0.9</v>
      </c>
      <c r="H13" s="25" t="str">
        <f>'PANEL DE CONTROL DISTRITAL'!H12</f>
        <v>Número de trámites exitosos</v>
      </c>
      <c r="I13" s="23">
        <v>74</v>
      </c>
      <c r="J13" s="23">
        <v>319</v>
      </c>
      <c r="K13" s="23">
        <v>309</v>
      </c>
      <c r="L13" s="23">
        <v>323</v>
      </c>
      <c r="M13" s="23">
        <v>318</v>
      </c>
      <c r="N13" s="23">
        <v>296</v>
      </c>
      <c r="O13" s="23">
        <v>318</v>
      </c>
      <c r="P13" s="23">
        <v>305</v>
      </c>
      <c r="Q13" s="23">
        <v>284</v>
      </c>
      <c r="R13" s="23">
        <v>218</v>
      </c>
      <c r="S13" s="23">
        <v>357</v>
      </c>
      <c r="T13" s="23">
        <v>390</v>
      </c>
      <c r="U13" s="23">
        <v>509</v>
      </c>
      <c r="V13" s="23">
        <v>698</v>
      </c>
      <c r="W13" s="23">
        <v>649</v>
      </c>
      <c r="X13" s="23">
        <v>504</v>
      </c>
      <c r="Y13" s="23">
        <v>556</v>
      </c>
      <c r="Z13" s="23">
        <v>324</v>
      </c>
      <c r="AA13" s="64">
        <v>527</v>
      </c>
      <c r="AB13" s="65">
        <v>737</v>
      </c>
      <c r="AC13" s="65">
        <v>1139</v>
      </c>
      <c r="AD13" s="65">
        <v>365</v>
      </c>
      <c r="AE13" s="168">
        <f>IFERROR(SUM(I13:AD13)/SUM(I14:AD14),0)</f>
        <v>0.99135596750676946</v>
      </c>
    </row>
    <row r="14" spans="1:43" s="3" customFormat="1" ht="50.1" customHeight="1" thickTop="1" thickBot="1">
      <c r="A14" s="167"/>
      <c r="B14" s="169"/>
      <c r="C14" s="166"/>
      <c r="D14" s="170"/>
      <c r="E14" s="166"/>
      <c r="F14" s="171"/>
      <c r="G14" s="172"/>
      <c r="H14" s="25" t="str">
        <f>'PANEL DE CONTROL DISTRITAL'!H13</f>
        <v>Número de trámites aplicados</v>
      </c>
      <c r="I14" s="43">
        <v>76</v>
      </c>
      <c r="J14" s="43">
        <v>320</v>
      </c>
      <c r="K14" s="43">
        <v>313</v>
      </c>
      <c r="L14" s="43">
        <v>325</v>
      </c>
      <c r="M14" s="43">
        <v>323</v>
      </c>
      <c r="N14" s="43">
        <v>297</v>
      </c>
      <c r="O14" s="43">
        <v>323</v>
      </c>
      <c r="P14" s="43">
        <v>307</v>
      </c>
      <c r="Q14" s="43">
        <v>291</v>
      </c>
      <c r="R14" s="43">
        <v>219</v>
      </c>
      <c r="S14" s="43">
        <v>360</v>
      </c>
      <c r="T14" s="43">
        <v>398</v>
      </c>
      <c r="U14" s="43">
        <v>512</v>
      </c>
      <c r="V14" s="43">
        <v>699</v>
      </c>
      <c r="W14" s="43">
        <v>655</v>
      </c>
      <c r="X14" s="43">
        <v>506</v>
      </c>
      <c r="Y14" s="43">
        <v>564</v>
      </c>
      <c r="Z14" s="43">
        <v>326</v>
      </c>
      <c r="AA14" s="68">
        <v>530</v>
      </c>
      <c r="AB14" s="68">
        <v>746</v>
      </c>
      <c r="AC14" s="98">
        <v>1145</v>
      </c>
      <c r="AD14" s="68">
        <v>367</v>
      </c>
      <c r="AE14" s="168"/>
    </row>
    <row r="15" spans="1:43" s="45" customFormat="1" ht="8.1" customHeight="1" thickTop="1" thickBot="1">
      <c r="A15" s="167"/>
      <c r="B15" s="167"/>
      <c r="C15" s="167"/>
      <c r="D15" s="167"/>
      <c r="E15" s="167"/>
      <c r="F15" s="167"/>
      <c r="G15" s="167"/>
      <c r="H15" s="167"/>
      <c r="I15" s="167"/>
      <c r="J15" s="167"/>
      <c r="K15" s="167"/>
      <c r="L15" s="167"/>
      <c r="M15" s="167"/>
      <c r="N15" s="167"/>
      <c r="O15" s="167"/>
      <c r="P15" s="167"/>
      <c r="Q15" s="167"/>
      <c r="R15" s="167"/>
      <c r="S15" s="167"/>
      <c r="T15" s="167"/>
      <c r="U15" s="167"/>
      <c r="V15" s="167"/>
      <c r="W15" s="167"/>
      <c r="X15" s="167"/>
      <c r="Y15" s="167"/>
      <c r="Z15" s="167"/>
      <c r="AA15" s="167"/>
      <c r="AB15" s="167"/>
      <c r="AC15" s="167"/>
      <c r="AD15" s="167"/>
      <c r="AE15" s="167"/>
      <c r="AF15" s="44"/>
      <c r="AG15" s="44"/>
      <c r="AH15" s="44"/>
      <c r="AI15" s="44"/>
      <c r="AJ15" s="44"/>
      <c r="AK15" s="44"/>
      <c r="AL15" s="44"/>
      <c r="AM15" s="44"/>
      <c r="AN15" s="44"/>
      <c r="AO15" s="44"/>
      <c r="AP15" s="44"/>
      <c r="AQ15" s="44"/>
    </row>
    <row r="16" spans="1:43" s="3" customFormat="1" ht="50.1" customHeight="1" thickTop="1" thickBot="1">
      <c r="A16" s="167">
        <f>'PANEL DE CONTROL DISTRITAL'!A15</f>
        <v>3</v>
      </c>
      <c r="B16" s="169" t="str">
        <f>'PANEL DE CONTROL DISTRITAL'!B15</f>
        <v>TRANSFERENCIA</v>
      </c>
      <c r="C16" s="166" t="str">
        <f>'PANEL DE CONTROL DISTRITAL'!C15</f>
        <v>Responsable de Módulo</v>
      </c>
      <c r="D16" s="170" t="str">
        <f>'PANEL DE CONTROL DISTRITAL'!D15</f>
        <v xml:space="preserve">Transacciones exitosas = </v>
      </c>
      <c r="E16" s="166" t="str">
        <f>'PANEL DE CONTROL DISTRITAL'!E15</f>
        <v>(Número de Archivos de Transacción aceptados /Total de Archivos de Transacción procesados) x100</v>
      </c>
      <c r="F16" s="171" t="str">
        <f>'PANEL DE CONTROL DISTRITAL'!F15</f>
        <v>Semanal (remesa)</v>
      </c>
      <c r="G16" s="172">
        <f>'PANEL DE CONTROL DISTRITAL'!G15</f>
        <v>0.9</v>
      </c>
      <c r="H16" s="25" t="str">
        <f>'PANEL DE CONTROL DISTRITAL'!H15</f>
        <v>Número de Archivos de Transacción aceptados</v>
      </c>
      <c r="I16" s="23">
        <v>76</v>
      </c>
      <c r="J16" s="23">
        <v>320</v>
      </c>
      <c r="K16" s="23">
        <v>313</v>
      </c>
      <c r="L16" s="23">
        <v>325</v>
      </c>
      <c r="M16" s="23">
        <v>323</v>
      </c>
      <c r="N16" s="23">
        <v>297</v>
      </c>
      <c r="O16" s="23">
        <v>323</v>
      </c>
      <c r="P16" s="23">
        <v>307</v>
      </c>
      <c r="Q16" s="23">
        <v>291</v>
      </c>
      <c r="R16" s="23">
        <v>219</v>
      </c>
      <c r="S16" s="23">
        <v>360</v>
      </c>
      <c r="T16" s="23">
        <v>398</v>
      </c>
      <c r="U16" s="23">
        <v>512</v>
      </c>
      <c r="V16" s="23">
        <v>699</v>
      </c>
      <c r="W16" s="23">
        <v>655</v>
      </c>
      <c r="X16" s="23">
        <v>506</v>
      </c>
      <c r="Y16" s="64">
        <v>564</v>
      </c>
      <c r="Z16" s="65">
        <v>326</v>
      </c>
      <c r="AA16" s="64">
        <v>530</v>
      </c>
      <c r="AB16" s="64">
        <v>746</v>
      </c>
      <c r="AC16" s="75">
        <v>1145</v>
      </c>
      <c r="AD16" s="64">
        <v>367</v>
      </c>
      <c r="AE16" s="168">
        <f>IFERROR(SUM(I16:AD16)/SUM(I17:AD17),0)</f>
        <v>1</v>
      </c>
    </row>
    <row r="17" spans="1:43" s="3" customFormat="1" ht="50.1" customHeight="1" thickTop="1" thickBot="1">
      <c r="A17" s="167"/>
      <c r="B17" s="169"/>
      <c r="C17" s="166"/>
      <c r="D17" s="170"/>
      <c r="E17" s="166"/>
      <c r="F17" s="171"/>
      <c r="G17" s="172"/>
      <c r="H17" s="25" t="str">
        <f>'PANEL DE CONTROL DISTRITAL'!H16</f>
        <v>Total de Archivos de Transacción procesados</v>
      </c>
      <c r="I17" s="43">
        <v>76</v>
      </c>
      <c r="J17" s="43">
        <v>320</v>
      </c>
      <c r="K17" s="43">
        <v>313</v>
      </c>
      <c r="L17" s="43">
        <v>325</v>
      </c>
      <c r="M17" s="43">
        <v>323</v>
      </c>
      <c r="N17" s="43">
        <v>297</v>
      </c>
      <c r="O17" s="43">
        <v>323</v>
      </c>
      <c r="P17" s="43">
        <v>307</v>
      </c>
      <c r="Q17" s="43">
        <v>291</v>
      </c>
      <c r="R17" s="43">
        <v>219</v>
      </c>
      <c r="S17" s="43">
        <v>360</v>
      </c>
      <c r="T17" s="43">
        <v>398</v>
      </c>
      <c r="U17" s="43">
        <v>512</v>
      </c>
      <c r="V17" s="43">
        <v>699</v>
      </c>
      <c r="W17" s="43">
        <v>655</v>
      </c>
      <c r="X17" s="43">
        <v>506</v>
      </c>
      <c r="Y17" s="66">
        <v>564</v>
      </c>
      <c r="Z17" s="67">
        <v>326</v>
      </c>
      <c r="AA17" s="68">
        <v>530</v>
      </c>
      <c r="AB17" s="68">
        <v>746</v>
      </c>
      <c r="AC17" s="98">
        <v>1145</v>
      </c>
      <c r="AD17" s="68">
        <v>367</v>
      </c>
      <c r="AE17" s="168"/>
    </row>
    <row r="18" spans="1:43" s="45" customFormat="1" ht="8.1" customHeight="1" thickTop="1" thickBot="1">
      <c r="A18" s="167"/>
      <c r="B18" s="167"/>
      <c r="C18" s="167"/>
      <c r="D18" s="167"/>
      <c r="E18" s="167"/>
      <c r="F18" s="167"/>
      <c r="G18" s="167"/>
      <c r="H18" s="167"/>
      <c r="I18" s="167"/>
      <c r="J18" s="167"/>
      <c r="K18" s="167"/>
      <c r="L18" s="167"/>
      <c r="M18" s="167"/>
      <c r="N18" s="167"/>
      <c r="O18" s="167"/>
      <c r="P18" s="167"/>
      <c r="Q18" s="167"/>
      <c r="R18" s="167"/>
      <c r="S18" s="167"/>
      <c r="T18" s="167"/>
      <c r="U18" s="167"/>
      <c r="V18" s="167"/>
      <c r="W18" s="167"/>
      <c r="X18" s="167"/>
      <c r="Y18" s="167"/>
      <c r="Z18" s="167"/>
      <c r="AA18" s="167"/>
      <c r="AB18" s="167"/>
      <c r="AC18" s="167"/>
      <c r="AD18" s="167"/>
      <c r="AE18" s="167"/>
      <c r="AF18" s="44"/>
      <c r="AG18" s="44"/>
      <c r="AH18" s="44"/>
      <c r="AI18" s="44"/>
      <c r="AJ18" s="44"/>
      <c r="AK18" s="44"/>
      <c r="AL18" s="44"/>
      <c r="AM18" s="44"/>
      <c r="AN18" s="44"/>
      <c r="AO18" s="44"/>
      <c r="AP18" s="44"/>
      <c r="AQ18" s="44"/>
    </row>
    <row r="19" spans="1:43" s="3" customFormat="1" ht="50.1" customHeight="1" thickTop="1" thickBot="1">
      <c r="A19" s="167">
        <f>'PANEL DE CONTROL DISTRITAL'!A18</f>
        <v>4</v>
      </c>
      <c r="B19" s="169" t="str">
        <f>'PANEL DE CONTROL DISTRITAL'!B18</f>
        <v>CONCILIACIÓN</v>
      </c>
      <c r="C19" s="166" t="str">
        <f>'PANEL DE CONTROL DISTRITAL'!C18</f>
        <v>Responsable de Módulo</v>
      </c>
      <c r="D19" s="170" t="str">
        <f>'PANEL DE CONTROL DISTRITAL'!D18</f>
        <v xml:space="preserve">Credenciales disponibles para entrega = </v>
      </c>
      <c r="E19" s="166" t="str">
        <f>'PANEL DE CONTROL DISTRITAL'!E18</f>
        <v>((Credenciales recibidas - Credenciales inconsistentes) / Credenciales recibidas) x 100</v>
      </c>
      <c r="F19" s="171" t="str">
        <f>'PANEL DE CONTROL DISTRITAL'!F18</f>
        <v>Semanal (remesa)</v>
      </c>
      <c r="G19" s="172">
        <f>'PANEL DE CONTROL DISTRITAL'!G18</f>
        <v>0.9</v>
      </c>
      <c r="H19" s="25" t="str">
        <f>'PANEL DE CONTROL DISTRITAL'!H18</f>
        <v xml:space="preserve">Credenciales Recibidas - Credenciales inconsistentes </v>
      </c>
      <c r="I19" s="23">
        <v>69</v>
      </c>
      <c r="J19" s="23">
        <v>390</v>
      </c>
      <c r="K19" s="23">
        <v>300</v>
      </c>
      <c r="L19" s="23">
        <v>339</v>
      </c>
      <c r="M19" s="23">
        <v>234</v>
      </c>
      <c r="N19" s="23">
        <v>324</v>
      </c>
      <c r="O19" s="23">
        <v>383</v>
      </c>
      <c r="P19" s="23">
        <v>311</v>
      </c>
      <c r="Q19" s="23">
        <v>234</v>
      </c>
      <c r="R19" s="23">
        <v>286</v>
      </c>
      <c r="S19" s="23">
        <v>306</v>
      </c>
      <c r="T19" s="23">
        <v>485</v>
      </c>
      <c r="U19" s="23">
        <v>65</v>
      </c>
      <c r="V19" s="23">
        <v>409</v>
      </c>
      <c r="W19" s="23">
        <v>1077</v>
      </c>
      <c r="X19" s="23">
        <v>447</v>
      </c>
      <c r="Y19" s="64">
        <v>583</v>
      </c>
      <c r="Z19" s="65">
        <v>325</v>
      </c>
      <c r="AA19" s="64">
        <v>372</v>
      </c>
      <c r="AB19" s="64">
        <v>878</v>
      </c>
      <c r="AC19" s="64">
        <v>596</v>
      </c>
      <c r="AD19" s="64">
        <v>0</v>
      </c>
      <c r="AE19" s="168">
        <f>IFERROR(SUM(I19:AD19)/SUM(I20:AD20),0)</f>
        <v>1</v>
      </c>
    </row>
    <row r="20" spans="1:43" s="3" customFormat="1" ht="50.1" customHeight="1" thickTop="1" thickBot="1">
      <c r="A20" s="167"/>
      <c r="B20" s="169"/>
      <c r="C20" s="166"/>
      <c r="D20" s="170"/>
      <c r="E20" s="166"/>
      <c r="F20" s="171"/>
      <c r="G20" s="172"/>
      <c r="H20" s="25" t="str">
        <f>'PANEL DE CONTROL DISTRITAL'!H19</f>
        <v>Credenciales recibidas</v>
      </c>
      <c r="I20" s="43">
        <v>69</v>
      </c>
      <c r="J20" s="43">
        <v>390</v>
      </c>
      <c r="K20" s="43">
        <v>300</v>
      </c>
      <c r="L20" s="43">
        <v>339</v>
      </c>
      <c r="M20" s="43">
        <v>234</v>
      </c>
      <c r="N20" s="43">
        <v>324</v>
      </c>
      <c r="O20" s="43">
        <v>383</v>
      </c>
      <c r="P20" s="43">
        <v>311</v>
      </c>
      <c r="Q20" s="43">
        <v>234</v>
      </c>
      <c r="R20" s="43">
        <v>286</v>
      </c>
      <c r="S20" s="43">
        <v>306</v>
      </c>
      <c r="T20" s="43">
        <v>485</v>
      </c>
      <c r="U20" s="43">
        <v>65</v>
      </c>
      <c r="V20" s="43">
        <v>409</v>
      </c>
      <c r="W20" s="43">
        <v>1077</v>
      </c>
      <c r="X20" s="43">
        <v>447</v>
      </c>
      <c r="Y20" s="66">
        <v>583</v>
      </c>
      <c r="Z20" s="67">
        <v>325</v>
      </c>
      <c r="AA20" s="68">
        <v>372</v>
      </c>
      <c r="AB20" s="68">
        <v>878</v>
      </c>
      <c r="AC20" s="68">
        <v>596</v>
      </c>
      <c r="AD20" s="68">
        <v>0</v>
      </c>
      <c r="AE20" s="168"/>
    </row>
    <row r="21" spans="1:43" s="45" customFormat="1" ht="8.1" customHeight="1" thickTop="1" thickBot="1">
      <c r="A21" s="46"/>
      <c r="B21" s="47"/>
      <c r="C21" s="48"/>
      <c r="D21" s="49"/>
      <c r="E21" s="48"/>
      <c r="F21" s="50"/>
      <c r="G21" s="51"/>
      <c r="H21" s="52"/>
      <c r="I21" s="53"/>
      <c r="J21" s="53"/>
      <c r="K21" s="53"/>
      <c r="L21" s="53"/>
      <c r="M21" s="53"/>
      <c r="N21" s="53"/>
      <c r="O21" s="53"/>
      <c r="P21" s="53"/>
      <c r="Q21" s="53"/>
      <c r="R21" s="53"/>
      <c r="S21" s="53"/>
      <c r="T21" s="53"/>
      <c r="U21" s="53"/>
      <c r="V21" s="53"/>
      <c r="W21" s="53"/>
      <c r="X21" s="53"/>
      <c r="Y21" s="53"/>
      <c r="Z21" s="53"/>
      <c r="AA21" s="53"/>
      <c r="AB21" s="53"/>
      <c r="AC21" s="53"/>
      <c r="AD21" s="53"/>
      <c r="AE21" s="54"/>
      <c r="AF21" s="44"/>
      <c r="AG21" s="44"/>
      <c r="AH21" s="44"/>
      <c r="AI21" s="44"/>
      <c r="AJ21" s="44"/>
      <c r="AK21" s="44"/>
      <c r="AL21" s="44"/>
      <c r="AM21" s="44"/>
      <c r="AN21" s="44"/>
      <c r="AO21" s="44"/>
      <c r="AP21" s="44"/>
      <c r="AQ21" s="44"/>
    </row>
    <row r="22" spans="1:43" s="3" customFormat="1" ht="50.1" customHeight="1" thickTop="1" thickBot="1">
      <c r="A22" s="167">
        <f>'PANEL DE CONTROL DISTRITAL'!A21</f>
        <v>5</v>
      </c>
      <c r="B22" s="169" t="str">
        <f>'PANEL DE CONTROL DISTRITAL'!B21</f>
        <v>CONCILIACIÓN</v>
      </c>
      <c r="C22" s="166" t="str">
        <f>'PANEL DE CONTROL DISTRITAL'!C21</f>
        <v>Responsable de Módulo</v>
      </c>
      <c r="D22" s="170" t="str">
        <f>'PANEL DE CONTROL DISTRITAL'!D21</f>
        <v xml:space="preserve">Credenciales disponibles para entrega = </v>
      </c>
      <c r="E22" s="166" t="str">
        <f>'PANEL DE CONTROL DISTRITAL'!E21</f>
        <v>(Credenciales en resguardo / Credenciales totales en SIIRFE disponibles para entrega) x 100</v>
      </c>
      <c r="F22" s="171" t="str">
        <f>'PANEL DE CONTROL DISTRITAL'!F21</f>
        <v>Semanal (remesa)</v>
      </c>
      <c r="G22" s="172">
        <f>'PANEL DE CONTROL DISTRITAL'!G21</f>
        <v>1</v>
      </c>
      <c r="H22" s="25" t="str">
        <f>'PANEL DE CONTROL DISTRITAL'!H21</f>
        <v>Credenciales en resguardo</v>
      </c>
      <c r="I22" s="23">
        <v>809</v>
      </c>
      <c r="J22" s="23">
        <v>900</v>
      </c>
      <c r="K22" s="23">
        <v>901</v>
      </c>
      <c r="L22" s="23">
        <v>882</v>
      </c>
      <c r="M22" s="23">
        <v>766</v>
      </c>
      <c r="N22" s="23">
        <v>759</v>
      </c>
      <c r="O22" s="23">
        <v>839</v>
      </c>
      <c r="P22" s="23">
        <v>841</v>
      </c>
      <c r="Q22" s="23">
        <v>751</v>
      </c>
      <c r="R22" s="23">
        <v>808</v>
      </c>
      <c r="S22" s="23">
        <v>779</v>
      </c>
      <c r="T22" s="23">
        <v>934</v>
      </c>
      <c r="U22" s="23">
        <v>676</v>
      </c>
      <c r="V22" s="23">
        <v>695</v>
      </c>
      <c r="W22" s="23">
        <v>1127</v>
      </c>
      <c r="X22" s="23">
        <v>1018</v>
      </c>
      <c r="Y22" s="64">
        <v>1.101</v>
      </c>
      <c r="Z22" s="65">
        <v>923</v>
      </c>
      <c r="AA22" s="64">
        <v>854</v>
      </c>
      <c r="AB22" s="65">
        <v>1295</v>
      </c>
      <c r="AC22" s="65">
        <v>1196</v>
      </c>
      <c r="AD22" s="65">
        <v>1052</v>
      </c>
      <c r="AE22" s="168">
        <f>IFERROR(SUM(I22:AD22)/SUM(I23:AD23),0)</f>
        <v>1</v>
      </c>
    </row>
    <row r="23" spans="1:43" s="3" customFormat="1" ht="50.1" customHeight="1" thickTop="1" thickBot="1">
      <c r="A23" s="167"/>
      <c r="B23" s="169"/>
      <c r="C23" s="166"/>
      <c r="D23" s="170"/>
      <c r="E23" s="166"/>
      <c r="F23" s="171"/>
      <c r="G23" s="172"/>
      <c r="H23" s="25" t="str">
        <f>'PANEL DE CONTROL DISTRITAL'!H22</f>
        <v>Credenciales totales en SIIRFE disponibles para entrega</v>
      </c>
      <c r="I23" s="43">
        <v>809</v>
      </c>
      <c r="J23" s="43">
        <v>900</v>
      </c>
      <c r="K23" s="43">
        <v>901</v>
      </c>
      <c r="L23" s="43">
        <v>882</v>
      </c>
      <c r="M23" s="43">
        <v>766</v>
      </c>
      <c r="N23" s="43">
        <v>759</v>
      </c>
      <c r="O23" s="43">
        <v>839</v>
      </c>
      <c r="P23" s="43">
        <v>841</v>
      </c>
      <c r="Q23" s="43">
        <v>751</v>
      </c>
      <c r="R23" s="43">
        <v>808</v>
      </c>
      <c r="S23" s="43">
        <v>779</v>
      </c>
      <c r="T23" s="43">
        <v>934</v>
      </c>
      <c r="U23" s="43">
        <v>676</v>
      </c>
      <c r="V23" s="43">
        <v>695</v>
      </c>
      <c r="W23" s="43">
        <v>1127</v>
      </c>
      <c r="X23" s="43">
        <v>1018</v>
      </c>
      <c r="Y23" s="66">
        <v>1.101</v>
      </c>
      <c r="Z23" s="67">
        <v>923</v>
      </c>
      <c r="AA23" s="66">
        <v>854</v>
      </c>
      <c r="AB23" s="67">
        <v>1295</v>
      </c>
      <c r="AC23" s="67">
        <v>1196</v>
      </c>
      <c r="AD23" s="67">
        <v>1052</v>
      </c>
      <c r="AE23" s="168"/>
    </row>
    <row r="24" spans="1:43" s="4" customFormat="1" ht="8.25" customHeight="1" thickTop="1" thickBot="1">
      <c r="A24" s="167"/>
      <c r="B24" s="167"/>
      <c r="C24" s="167"/>
      <c r="D24" s="167"/>
      <c r="E24" s="167"/>
      <c r="F24" s="167"/>
      <c r="G24" s="167"/>
      <c r="H24" s="167"/>
      <c r="I24" s="167"/>
      <c r="J24" s="167"/>
      <c r="K24" s="167"/>
      <c r="L24" s="167"/>
      <c r="M24" s="167"/>
      <c r="N24" s="167"/>
      <c r="O24" s="167"/>
      <c r="P24" s="167"/>
      <c r="Q24" s="167"/>
      <c r="R24" s="167"/>
      <c r="S24" s="167"/>
      <c r="T24" s="167"/>
      <c r="U24" s="167"/>
      <c r="V24" s="167"/>
      <c r="W24" s="167"/>
      <c r="X24" s="167"/>
      <c r="Y24" s="167"/>
      <c r="Z24" s="167"/>
      <c r="AA24" s="167"/>
      <c r="AB24" s="167"/>
      <c r="AC24" s="167"/>
      <c r="AD24" s="167"/>
      <c r="AE24" s="167"/>
    </row>
    <row r="25" spans="1:43" ht="50.1" customHeight="1" thickTop="1" thickBot="1">
      <c r="A25" s="167">
        <f>'PANEL DE CONTROL DISTRITAL'!A24</f>
        <v>6</v>
      </c>
      <c r="B25" s="169" t="str">
        <f>'PANEL DE CONTROL DISTRITAL'!B24</f>
        <v>ENTREGA</v>
      </c>
      <c r="C25" s="166" t="str">
        <f>'PANEL DE CONTROL DISTRITAL'!C24</f>
        <v>Operador de Equipo Tecnológico</v>
      </c>
      <c r="D25" s="170" t="str">
        <f>'PANEL DE CONTROL DISTRITAL'!D24</f>
        <v xml:space="preserve">Efectividad de entrega de CPV en MAC = </v>
      </c>
      <c r="E25" s="166" t="str">
        <f>'PANEL DE CONTROL DISTRITAL'!E24</f>
        <v>(Total de credenciales entregadas / Total de credenciales solicitadas) x 100</v>
      </c>
      <c r="F25" s="171" t="str">
        <f>'PANEL DE CONTROL DISTRITAL'!F24</f>
        <v>Semanal (remesa)</v>
      </c>
      <c r="G25" s="172">
        <f>'PANEL DE CONTROL DISTRITAL'!G24</f>
        <v>0.9</v>
      </c>
      <c r="H25" s="25" t="str">
        <f>'PANEL DE CONTROL DISTRITAL'!H24</f>
        <v xml:space="preserve">Total de credenciales entregadas </v>
      </c>
      <c r="I25" s="23">
        <v>77</v>
      </c>
      <c r="J25" s="23">
        <v>299</v>
      </c>
      <c r="K25" s="23">
        <v>292</v>
      </c>
      <c r="L25" s="23">
        <v>358</v>
      </c>
      <c r="M25" s="23">
        <v>350</v>
      </c>
      <c r="N25" s="23">
        <v>324</v>
      </c>
      <c r="O25" s="23">
        <v>303</v>
      </c>
      <c r="P25" s="23">
        <v>309</v>
      </c>
      <c r="Q25" s="23">
        <v>324</v>
      </c>
      <c r="R25" s="23">
        <v>229</v>
      </c>
      <c r="S25" s="23">
        <v>335</v>
      </c>
      <c r="T25" s="23">
        <v>318</v>
      </c>
      <c r="U25" s="23">
        <v>323</v>
      </c>
      <c r="V25" s="23">
        <v>390</v>
      </c>
      <c r="W25" s="23">
        <v>645</v>
      </c>
      <c r="X25" s="23">
        <v>552</v>
      </c>
      <c r="Y25" s="64">
        <v>500</v>
      </c>
      <c r="Z25" s="65">
        <v>503</v>
      </c>
      <c r="AA25" s="64">
        <v>441</v>
      </c>
      <c r="AB25" s="64">
        <v>437</v>
      </c>
      <c r="AC25" s="64">
        <v>688</v>
      </c>
      <c r="AD25" s="64">
        <v>144</v>
      </c>
      <c r="AE25" s="168">
        <f>IFERROR(SUM(I25:AD25)/SUM(I26:AD26),0)</f>
        <v>1</v>
      </c>
    </row>
    <row r="26" spans="1:43" ht="50.1" customHeight="1" thickTop="1" thickBot="1">
      <c r="A26" s="167"/>
      <c r="B26" s="169"/>
      <c r="C26" s="166"/>
      <c r="D26" s="170"/>
      <c r="E26" s="166"/>
      <c r="F26" s="171"/>
      <c r="G26" s="172"/>
      <c r="H26" s="25" t="str">
        <f>'PANEL DE CONTROL DISTRITAL'!H25</f>
        <v xml:space="preserve"> Total de credenciales solicitadas</v>
      </c>
      <c r="I26" s="43">
        <v>77</v>
      </c>
      <c r="J26" s="43">
        <v>299</v>
      </c>
      <c r="K26" s="43">
        <v>292</v>
      </c>
      <c r="L26" s="43">
        <v>358</v>
      </c>
      <c r="M26" s="43">
        <v>350</v>
      </c>
      <c r="N26" s="43">
        <v>324</v>
      </c>
      <c r="O26" s="43">
        <v>303</v>
      </c>
      <c r="P26" s="43">
        <v>309</v>
      </c>
      <c r="Q26" s="43">
        <v>324</v>
      </c>
      <c r="R26" s="43">
        <v>229</v>
      </c>
      <c r="S26" s="43">
        <v>335</v>
      </c>
      <c r="T26" s="43">
        <v>318</v>
      </c>
      <c r="U26" s="43">
        <v>323</v>
      </c>
      <c r="V26" s="43">
        <v>390</v>
      </c>
      <c r="W26" s="43">
        <v>645</v>
      </c>
      <c r="X26" s="43">
        <v>552</v>
      </c>
      <c r="Y26" s="66">
        <v>500</v>
      </c>
      <c r="Z26" s="67">
        <v>503</v>
      </c>
      <c r="AA26" s="68">
        <v>441</v>
      </c>
      <c r="AB26" s="68">
        <v>437</v>
      </c>
      <c r="AC26" s="68">
        <v>688</v>
      </c>
      <c r="AD26" s="68">
        <v>144</v>
      </c>
      <c r="AE26" s="168"/>
    </row>
    <row r="27" spans="1:43" ht="15.75" customHeight="1" thickTop="1">
      <c r="B27" s="1" t="s">
        <v>116</v>
      </c>
      <c r="H27" s="55"/>
      <c r="I27" s="56"/>
      <c r="J27" s="56"/>
      <c r="K27" s="56"/>
      <c r="L27" s="56"/>
      <c r="M27" s="56"/>
      <c r="N27" s="56"/>
      <c r="O27" s="56"/>
      <c r="P27" s="56"/>
      <c r="Q27" s="56"/>
      <c r="R27" s="56"/>
      <c r="S27" s="56"/>
      <c r="T27" s="56"/>
      <c r="U27" s="56"/>
      <c r="V27" s="56"/>
      <c r="W27" s="56"/>
      <c r="X27" s="56"/>
      <c r="Y27" s="56"/>
      <c r="Z27" s="56"/>
      <c r="AA27" s="56"/>
      <c r="AB27" s="56"/>
      <c r="AC27" s="56"/>
      <c r="AD27" s="56"/>
      <c r="AE27" s="12"/>
    </row>
    <row r="28" spans="1:43" ht="15.75" customHeight="1">
      <c r="H28" s="57"/>
    </row>
    <row r="29" spans="1:43" ht="15.75" customHeight="1">
      <c r="H29" s="57"/>
      <c r="I29" s="179" t="s">
        <v>117</v>
      </c>
      <c r="J29" s="179"/>
      <c r="K29" s="179"/>
      <c r="L29" s="179"/>
    </row>
    <row r="30" spans="1:43" ht="15.75" customHeight="1">
      <c r="H30" s="57"/>
      <c r="I30" s="26"/>
      <c r="J30" s="27" t="s">
        <v>118</v>
      </c>
      <c r="K30" s="27"/>
      <c r="L30" s="27"/>
    </row>
    <row r="31" spans="1:43" ht="39" customHeight="1">
      <c r="H31" s="57"/>
      <c r="I31" s="28"/>
      <c r="J31" s="27" t="s">
        <v>119</v>
      </c>
      <c r="K31" s="27"/>
      <c r="L31" s="27"/>
    </row>
    <row r="32" spans="1:43" ht="30" customHeight="1">
      <c r="H32" s="57"/>
      <c r="I32" s="29"/>
      <c r="J32" s="27" t="s">
        <v>120</v>
      </c>
      <c r="K32" s="27"/>
      <c r="L32" s="27"/>
    </row>
    <row r="33" spans="2:13" ht="30" customHeight="1">
      <c r="H33" s="57"/>
      <c r="I33" s="27"/>
      <c r="J33" s="27"/>
      <c r="K33" s="27"/>
      <c r="L33" s="27"/>
    </row>
    <row r="34" spans="2:13" ht="30" customHeight="1">
      <c r="B34" s="180" t="s">
        <v>121</v>
      </c>
      <c r="C34" s="180"/>
      <c r="D34" s="180"/>
      <c r="E34" s="180"/>
      <c r="F34" s="180"/>
      <c r="G34" s="180"/>
      <c r="H34" s="180"/>
      <c r="I34" s="180"/>
      <c r="J34" s="180"/>
      <c r="K34" s="180"/>
      <c r="L34" s="180"/>
      <c r="M34" s="181"/>
    </row>
    <row r="35" spans="2:13" ht="30" customHeight="1">
      <c r="B35" s="182" t="s">
        <v>122</v>
      </c>
      <c r="C35" s="182"/>
      <c r="D35" s="182"/>
      <c r="E35" s="182"/>
      <c r="F35" s="182"/>
      <c r="G35" s="183"/>
      <c r="H35" s="184" t="s">
        <v>123</v>
      </c>
      <c r="I35" s="182"/>
      <c r="J35" s="182"/>
      <c r="K35" s="182"/>
      <c r="L35" s="182"/>
      <c r="M35" s="183"/>
    </row>
    <row r="36" spans="2:13" ht="30" customHeight="1">
      <c r="B36" s="173"/>
      <c r="C36" s="174"/>
      <c r="D36" s="174"/>
      <c r="E36" s="174"/>
      <c r="F36" s="174"/>
      <c r="G36" s="175"/>
      <c r="H36" s="173"/>
      <c r="I36" s="174"/>
      <c r="J36" s="174"/>
      <c r="K36" s="174"/>
      <c r="L36" s="174"/>
      <c r="M36" s="175"/>
    </row>
    <row r="37" spans="2:13" ht="30" customHeight="1">
      <c r="B37" s="176"/>
      <c r="C37" s="177"/>
      <c r="D37" s="177"/>
      <c r="E37" s="177"/>
      <c r="F37" s="177"/>
      <c r="G37" s="178"/>
      <c r="H37" s="176"/>
      <c r="I37" s="177"/>
      <c r="J37" s="177"/>
      <c r="K37" s="177"/>
      <c r="L37" s="177"/>
      <c r="M37" s="178"/>
    </row>
    <row r="38" spans="2:13" ht="35.1" customHeight="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1">
    <mergeCell ref="AE25:AE26"/>
    <mergeCell ref="I29:L29"/>
    <mergeCell ref="B34:M34"/>
    <mergeCell ref="B35:G35"/>
    <mergeCell ref="H35:M35"/>
    <mergeCell ref="B36:G37"/>
    <mergeCell ref="H36:M37"/>
    <mergeCell ref="G22:G23"/>
    <mergeCell ref="AE22:AE23"/>
    <mergeCell ref="A24:AE24"/>
    <mergeCell ref="A25:A26"/>
    <mergeCell ref="B25:B26"/>
    <mergeCell ref="C25:C26"/>
    <mergeCell ref="D25:D26"/>
    <mergeCell ref="E25:E26"/>
    <mergeCell ref="F25:F26"/>
    <mergeCell ref="G25:G26"/>
    <mergeCell ref="A22:A23"/>
    <mergeCell ref="B22:B23"/>
    <mergeCell ref="C22:C23"/>
    <mergeCell ref="D22:D23"/>
    <mergeCell ref="E22:E23"/>
    <mergeCell ref="F22:F23"/>
    <mergeCell ref="A18:AE18"/>
    <mergeCell ref="A19:A20"/>
    <mergeCell ref="B19:B20"/>
    <mergeCell ref="C19:C20"/>
    <mergeCell ref="D19:D20"/>
    <mergeCell ref="E19:E20"/>
    <mergeCell ref="F19:F20"/>
    <mergeCell ref="G19:G20"/>
    <mergeCell ref="AE19:AE20"/>
    <mergeCell ref="A15:AE15"/>
    <mergeCell ref="A16:A17"/>
    <mergeCell ref="B16:B17"/>
    <mergeCell ref="C16:C17"/>
    <mergeCell ref="D16:D17"/>
    <mergeCell ref="E16:E17"/>
    <mergeCell ref="F16:F17"/>
    <mergeCell ref="G16:G17"/>
    <mergeCell ref="AE16:AE17"/>
    <mergeCell ref="A10:A11"/>
    <mergeCell ref="B10:B11"/>
    <mergeCell ref="C10:C11"/>
    <mergeCell ref="D10:D11"/>
    <mergeCell ref="E10:E11"/>
    <mergeCell ref="A12:AE12"/>
    <mergeCell ref="A13:A14"/>
    <mergeCell ref="B13:B14"/>
    <mergeCell ref="C13:C14"/>
    <mergeCell ref="D13:D14"/>
    <mergeCell ref="E13:E14"/>
    <mergeCell ref="F13:F14"/>
    <mergeCell ref="G13:G14"/>
    <mergeCell ref="AE13:AE14"/>
    <mergeCell ref="AE10:AE11"/>
    <mergeCell ref="F10:F11"/>
    <mergeCell ref="AE6:AE9"/>
    <mergeCell ref="B7:D7"/>
    <mergeCell ref="A1:AE1"/>
    <mergeCell ref="F2:G2"/>
    <mergeCell ref="A4:AE4"/>
    <mergeCell ref="A5:AE5"/>
    <mergeCell ref="E7:H7"/>
    <mergeCell ref="I7:X7"/>
    <mergeCell ref="B8:X8"/>
    <mergeCell ref="A6:A9"/>
    <mergeCell ref="B6:H6"/>
    <mergeCell ref="I6:X6"/>
    <mergeCell ref="X2:AE2"/>
    <mergeCell ref="G10:G11"/>
  </mergeCells>
  <conditionalFormatting sqref="I21:AD21">
    <cfRule type="colorScale" priority="699">
      <colorScale>
        <cfvo type="min"/>
        <cfvo type="percentile" val="50"/>
        <cfvo type="max"/>
        <color rgb="FFE98BD7"/>
        <color rgb="FFD5007F"/>
        <color rgb="FF950054"/>
      </colorScale>
    </cfRule>
  </conditionalFormatting>
  <conditionalFormatting sqref="AE10">
    <cfRule type="cellIs" dxfId="203" priority="15" operator="greaterThan">
      <formula>95%</formula>
    </cfRule>
    <cfRule type="cellIs" dxfId="202" priority="16" operator="greaterThanOrEqual">
      <formula>90%</formula>
    </cfRule>
    <cfRule type="cellIs" dxfId="201" priority="17" operator="lessThan">
      <formula>89.99%</formula>
    </cfRule>
  </conditionalFormatting>
  <conditionalFormatting sqref="AE13">
    <cfRule type="cellIs" dxfId="200" priority="12" operator="greaterThan">
      <formula>95%</formula>
    </cfRule>
    <cfRule type="cellIs" dxfId="199" priority="13" operator="greaterThanOrEqual">
      <formula>90%</formula>
    </cfRule>
    <cfRule type="cellIs" dxfId="198" priority="14" operator="lessThan">
      <formula>89.99%</formula>
    </cfRule>
  </conditionalFormatting>
  <conditionalFormatting sqref="AE16">
    <cfRule type="cellIs" dxfId="197" priority="9" operator="greaterThan">
      <formula>95%</formula>
    </cfRule>
    <cfRule type="cellIs" dxfId="196" priority="10" operator="greaterThanOrEqual">
      <formula>90%</formula>
    </cfRule>
    <cfRule type="cellIs" dxfId="195" priority="11" operator="lessThan">
      <formula>89.99%</formula>
    </cfRule>
  </conditionalFormatting>
  <conditionalFormatting sqref="AE19">
    <cfRule type="cellIs" dxfId="194" priority="6" operator="greaterThan">
      <formula>95%</formula>
    </cfRule>
    <cfRule type="cellIs" dxfId="193" priority="7" operator="greaterThanOrEqual">
      <formula>90%</formula>
    </cfRule>
    <cfRule type="cellIs" dxfId="192" priority="8" operator="lessThan">
      <formula>89.99%</formula>
    </cfRule>
  </conditionalFormatting>
  <conditionalFormatting sqref="AE22">
    <cfRule type="cellIs" dxfId="191" priority="1" operator="greaterThanOrEqual">
      <formula>100%</formula>
    </cfRule>
    <cfRule type="cellIs" dxfId="190" priority="2" operator="lessThan">
      <formula>99.99%</formula>
    </cfRule>
  </conditionalFormatting>
  <conditionalFormatting sqref="AE25">
    <cfRule type="cellIs" dxfId="189" priority="3" operator="greaterThan">
      <formula>95%</formula>
    </cfRule>
    <cfRule type="cellIs" dxfId="188" priority="4" operator="greaterThanOrEqual">
      <formula>90%</formula>
    </cfRule>
    <cfRule type="cellIs" dxfId="187" priority="5" operator="lessThan">
      <formula>89.99%</formula>
    </cfRule>
  </conditionalFormatting>
  <dataValidations count="1">
    <dataValidation showDropDown="1" showInputMessage="1" showErrorMessage="1" sqref="C21 G19:G23 G10:G11 G16:G17 G13:G14 G25:G26" xr:uid="{D154E1D3-97D3-4B0E-9A21-646B0FB29C23}"/>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419F18-090F-4B5D-9F75-B6F08F58FB36}">
  <sheetPr>
    <tabColor rgb="FF002060"/>
  </sheetPr>
  <dimension ref="A1:AQ48"/>
  <sheetViews>
    <sheetView showGridLines="0" tabSelected="1" topLeftCell="F3" zoomScale="80" zoomScaleNormal="80" workbookViewId="0">
      <selection activeCell="O13" sqref="O13"/>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0" width="10.7109375" style="1" customWidth="1"/>
    <col min="31" max="31" width="22.7109375" style="1" customWidth="1"/>
    <col min="32" max="16384" width="11.42578125" style="1"/>
  </cols>
  <sheetData>
    <row r="1" spans="1:43" ht="40.5" customHeight="1">
      <c r="A1" s="148" t="str">
        <f>'PANEL DE CONTROL DISTRITAL'!A1:Q1</f>
        <v>INSTITUTO NACIONAL ELECTORAL
SISTEMA DE GESTIÓN DE LA CALIDAD
ESTADO DE MÉXICO</v>
      </c>
      <c r="B1" s="148"/>
      <c r="C1" s="148"/>
      <c r="D1" s="148"/>
      <c r="E1" s="148"/>
      <c r="F1" s="148"/>
      <c r="G1" s="148"/>
      <c r="H1" s="148"/>
      <c r="I1" s="148"/>
      <c r="J1" s="148"/>
      <c r="K1" s="148"/>
      <c r="L1" s="148"/>
      <c r="M1" s="148"/>
      <c r="N1" s="148"/>
      <c r="O1" s="148"/>
      <c r="P1" s="148"/>
      <c r="Q1" s="148"/>
      <c r="R1" s="148"/>
      <c r="S1" s="148"/>
      <c r="T1" s="148"/>
      <c r="U1" s="148"/>
      <c r="V1" s="148"/>
      <c r="W1" s="148"/>
      <c r="X1" s="148"/>
      <c r="Y1" s="148"/>
      <c r="Z1" s="148"/>
      <c r="AA1" s="148"/>
      <c r="AB1" s="148"/>
      <c r="AC1" s="148"/>
      <c r="AD1" s="148"/>
      <c r="AE1" s="148"/>
    </row>
    <row r="2" spans="1:43" ht="33.75" customHeight="1">
      <c r="A2" s="11"/>
      <c r="B2" s="11"/>
      <c r="C2" s="11"/>
      <c r="D2" s="9" t="s">
        <v>89</v>
      </c>
      <c r="E2" s="9">
        <v>36</v>
      </c>
      <c r="F2" s="149" t="s">
        <v>90</v>
      </c>
      <c r="G2" s="149"/>
      <c r="H2" s="20">
        <v>153652</v>
      </c>
      <c r="I2" s="19"/>
      <c r="J2" s="19"/>
      <c r="K2" s="19"/>
      <c r="L2" s="19"/>
      <c r="M2" s="19"/>
      <c r="N2" s="19"/>
      <c r="O2" s="19"/>
      <c r="P2" s="19"/>
      <c r="Q2" s="19"/>
      <c r="R2" s="19"/>
      <c r="S2" s="19"/>
      <c r="T2" s="19"/>
      <c r="U2" s="19"/>
      <c r="V2" s="19"/>
      <c r="W2" s="58"/>
      <c r="X2" s="150" t="str">
        <f>'PANEL DE CONTROL DISTRITAL'!M2</f>
        <v>Fecha de corte: 22/01/2024</v>
      </c>
      <c r="Y2" s="150"/>
      <c r="Z2" s="150"/>
      <c r="AA2" s="150"/>
      <c r="AB2" s="150"/>
      <c r="AC2" s="150"/>
      <c r="AD2" s="150"/>
      <c r="AE2" s="150"/>
      <c r="AF2" s="15"/>
    </row>
    <row r="3" spans="1:43" ht="11.25" customHeight="1">
      <c r="A3" s="11"/>
      <c r="B3" s="6"/>
      <c r="C3" s="6"/>
      <c r="D3" s="6"/>
      <c r="E3" s="6"/>
      <c r="F3" s="6"/>
      <c r="G3" s="6"/>
      <c r="H3" s="6"/>
      <c r="I3" s="6"/>
      <c r="J3" s="6"/>
      <c r="K3" s="6"/>
      <c r="L3" s="6"/>
      <c r="M3" s="6"/>
      <c r="N3" s="6"/>
      <c r="O3" s="6"/>
      <c r="P3" s="6"/>
      <c r="Q3" s="6"/>
      <c r="R3" s="6"/>
      <c r="S3" s="6"/>
      <c r="T3" s="6"/>
      <c r="U3" s="6"/>
      <c r="V3" s="6"/>
      <c r="W3" s="6"/>
      <c r="X3" s="6"/>
      <c r="Y3" s="6"/>
      <c r="Z3" s="6"/>
      <c r="AA3" s="6"/>
      <c r="AB3" s="6"/>
      <c r="AC3" s="6"/>
      <c r="AD3" s="6"/>
    </row>
    <row r="4" spans="1:43" ht="30" customHeight="1">
      <c r="A4" s="154" t="s">
        <v>91</v>
      </c>
      <c r="B4" s="155"/>
      <c r="C4" s="155"/>
      <c r="D4" s="155"/>
      <c r="E4" s="155"/>
      <c r="F4" s="155"/>
      <c r="G4" s="155"/>
      <c r="H4" s="155"/>
      <c r="I4" s="155"/>
      <c r="J4" s="155"/>
      <c r="K4" s="155"/>
      <c r="L4" s="155"/>
      <c r="M4" s="155"/>
      <c r="N4" s="155"/>
      <c r="O4" s="155"/>
      <c r="P4" s="155"/>
      <c r="Q4" s="155"/>
      <c r="R4" s="155"/>
      <c r="S4" s="155"/>
      <c r="T4" s="155"/>
      <c r="U4" s="155"/>
      <c r="V4" s="155"/>
      <c r="W4" s="155"/>
      <c r="X4" s="155"/>
      <c r="Y4" s="155"/>
      <c r="Z4" s="155"/>
      <c r="AA4" s="155"/>
      <c r="AB4" s="155"/>
      <c r="AC4" s="155"/>
      <c r="AD4" s="155"/>
      <c r="AE4" s="156"/>
      <c r="AG4" s="18"/>
    </row>
    <row r="5" spans="1:43" ht="5.25" customHeight="1">
      <c r="A5" s="157"/>
      <c r="B5" s="158"/>
      <c r="C5" s="158"/>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9"/>
    </row>
    <row r="6" spans="1:43" ht="18" customHeight="1">
      <c r="A6" s="151" t="str">
        <f>'PANEL DE CONTROL DISTRITAL'!A6</f>
        <v>Número</v>
      </c>
      <c r="B6" s="152" t="str">
        <f>'PANEL DE CONTROL DISTRITAL'!B6</f>
        <v xml:space="preserve">PROCESOS SUSTANTIVOS E INDICADORES </v>
      </c>
      <c r="C6" s="152"/>
      <c r="D6" s="152"/>
      <c r="E6" s="152"/>
      <c r="F6" s="152"/>
      <c r="G6" s="152"/>
      <c r="H6" s="152"/>
      <c r="I6" s="160" t="s">
        <v>92</v>
      </c>
      <c r="J6" s="161"/>
      <c r="K6" s="161"/>
      <c r="L6" s="161"/>
      <c r="M6" s="161"/>
      <c r="N6" s="161"/>
      <c r="O6" s="161"/>
      <c r="P6" s="161"/>
      <c r="Q6" s="161"/>
      <c r="R6" s="161"/>
      <c r="S6" s="161"/>
      <c r="T6" s="161"/>
      <c r="U6" s="161"/>
      <c r="V6" s="161"/>
      <c r="W6" s="161"/>
      <c r="X6" s="161"/>
      <c r="Y6" s="85"/>
      <c r="Z6" s="85"/>
      <c r="AA6" s="85"/>
      <c r="AB6" s="85"/>
      <c r="AC6" s="85"/>
      <c r="AD6" s="85"/>
      <c r="AE6" s="153" t="s">
        <v>93</v>
      </c>
    </row>
    <row r="7" spans="1:43" ht="17.25" customHeight="1">
      <c r="A7" s="151"/>
      <c r="B7" s="152" t="str">
        <f>'PANEL DE CONTROL DISTRITAL'!B7</f>
        <v>DESCRIPCIÓN</v>
      </c>
      <c r="C7" s="152"/>
      <c r="D7" s="152"/>
      <c r="E7" s="152" t="str">
        <f>'PANEL DE CONTROL DISTRITAL'!E7</f>
        <v>MEDICIÓN</v>
      </c>
      <c r="F7" s="152"/>
      <c r="G7" s="152"/>
      <c r="H7" s="152"/>
      <c r="I7" s="162" t="str">
        <f>'PANEL DE CONTROL DISTRITAL'!A5</f>
        <v>CAMPAÑA ANUAL INTENSA 2023</v>
      </c>
      <c r="J7" s="163"/>
      <c r="K7" s="163"/>
      <c r="L7" s="163"/>
      <c r="M7" s="163"/>
      <c r="N7" s="163"/>
      <c r="O7" s="163"/>
      <c r="P7" s="163"/>
      <c r="Q7" s="163"/>
      <c r="R7" s="163"/>
      <c r="S7" s="163"/>
      <c r="T7" s="163"/>
      <c r="U7" s="163"/>
      <c r="V7" s="163"/>
      <c r="W7" s="163"/>
      <c r="X7" s="163"/>
      <c r="Y7" s="86"/>
      <c r="Z7" s="86"/>
      <c r="AA7" s="86"/>
      <c r="AB7" s="86"/>
      <c r="AC7" s="86"/>
      <c r="AD7" s="86"/>
      <c r="AE7" s="153"/>
    </row>
    <row r="8" spans="1:43" ht="5.25" customHeight="1">
      <c r="A8" s="151"/>
      <c r="B8" s="164"/>
      <c r="C8" s="165"/>
      <c r="D8" s="165"/>
      <c r="E8" s="165"/>
      <c r="F8" s="165"/>
      <c r="G8" s="165"/>
      <c r="H8" s="165"/>
      <c r="I8" s="165"/>
      <c r="J8" s="165"/>
      <c r="K8" s="165"/>
      <c r="L8" s="165"/>
      <c r="M8" s="165"/>
      <c r="N8" s="165"/>
      <c r="O8" s="165"/>
      <c r="P8" s="165"/>
      <c r="Q8" s="165"/>
      <c r="R8" s="165"/>
      <c r="S8" s="165"/>
      <c r="T8" s="165"/>
      <c r="U8" s="165"/>
      <c r="V8" s="165"/>
      <c r="W8" s="165"/>
      <c r="X8" s="165"/>
      <c r="Y8" s="87"/>
      <c r="Z8" s="87"/>
      <c r="AA8" s="87"/>
      <c r="AB8" s="87"/>
      <c r="AC8" s="87"/>
      <c r="AD8" s="87"/>
      <c r="AE8" s="153"/>
    </row>
    <row r="9" spans="1:43" s="2" customFormat="1" ht="29.25" customHeight="1" thickTop="1" thickBot="1">
      <c r="A9" s="151"/>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42" t="str">
        <f>'PANEL DE CONTROL DISTRITAL'!H8</f>
        <v>Nominativo</v>
      </c>
      <c r="I9" s="31" t="str">
        <f>'152551'!I9</f>
        <v>2023-37</v>
      </c>
      <c r="J9" s="31" t="str">
        <f>'152551'!J9</f>
        <v>2023-38</v>
      </c>
      <c r="K9" s="31" t="str">
        <f>'152551'!K9</f>
        <v>2023-39</v>
      </c>
      <c r="L9" s="31" t="str">
        <f>'152551'!L9</f>
        <v>2023-40</v>
      </c>
      <c r="M9" s="31" t="str">
        <f>'152551'!M9</f>
        <v>2023-41</v>
      </c>
      <c r="N9" s="31" t="str">
        <f>'152551'!N9</f>
        <v>2023-42</v>
      </c>
      <c r="O9" s="31" t="str">
        <f>'152551'!O9</f>
        <v>2023-43</v>
      </c>
      <c r="P9" s="31" t="str">
        <f>'152551'!P9</f>
        <v>2023-44</v>
      </c>
      <c r="Q9" s="31" t="str">
        <f>'152551'!Q9</f>
        <v>2023-45</v>
      </c>
      <c r="R9" s="31" t="str">
        <f>'152551'!R9</f>
        <v>2023-46</v>
      </c>
      <c r="S9" s="31" t="str">
        <f>'152551'!S9</f>
        <v>2023-47</v>
      </c>
      <c r="T9" s="31" t="str">
        <f>'152551'!T9</f>
        <v>2023-48</v>
      </c>
      <c r="U9" s="31" t="str">
        <f>'152551'!U9</f>
        <v>2023-49</v>
      </c>
      <c r="V9" s="31" t="str">
        <f>'152551'!V9</f>
        <v>2023-50</v>
      </c>
      <c r="W9" s="31" t="str">
        <f>'152551'!W9</f>
        <v>2023-51</v>
      </c>
      <c r="X9" s="31" t="str">
        <f>'152551'!X9</f>
        <v>2023-52</v>
      </c>
      <c r="Y9" s="31" t="s">
        <v>110</v>
      </c>
      <c r="Z9" s="31" t="s">
        <v>111</v>
      </c>
      <c r="AA9" s="31" t="s">
        <v>112</v>
      </c>
      <c r="AB9" s="31" t="s">
        <v>113</v>
      </c>
      <c r="AC9" s="31" t="s">
        <v>114</v>
      </c>
      <c r="AD9" s="31" t="s">
        <v>115</v>
      </c>
      <c r="AE9" s="153"/>
    </row>
    <row r="10" spans="1:43" s="2" customFormat="1" ht="50.1" customHeight="1" thickTop="1" thickBot="1">
      <c r="A10" s="167">
        <f>'PANEL DE CONTROL DISTRITAL'!A9</f>
        <v>1</v>
      </c>
      <c r="B10" s="169" t="str">
        <f>'PANEL DE CONTROL DISTRITAL'!B9</f>
        <v>ENTREVISTA</v>
      </c>
      <c r="C10" s="166" t="str">
        <f>'PANEL DE CONTROL DISTRITAL'!C9</f>
        <v xml:space="preserve"> Auxiliar de Atención Ciudadana</v>
      </c>
      <c r="D10" s="170" t="str">
        <f>'PANEL DE CONTROL DISTRITAL'!D9</f>
        <v>Efectividad de la entrevista =</v>
      </c>
      <c r="E10" s="166" t="str">
        <f>'PANEL DE CONTROL DISTRITAL'!E9</f>
        <v>(Número de trámites aplicados / (Número de fichas requisitadas - Notificaciones de improcedencia de trámite)) x 100</v>
      </c>
      <c r="F10" s="171" t="str">
        <f>'PANEL DE CONTROL DISTRITAL'!F9</f>
        <v>Semanal (remesa)</v>
      </c>
      <c r="G10" s="172">
        <f>'PANEL DE CONTROL DISTRITAL'!G9</f>
        <v>0.9</v>
      </c>
      <c r="H10" s="25" t="str">
        <f>'PANEL DE CONTROL DISTRITAL'!H9</f>
        <v>Número de trámites aplicados</v>
      </c>
      <c r="I10" s="23">
        <v>83</v>
      </c>
      <c r="J10" s="23">
        <v>365</v>
      </c>
      <c r="K10" s="23">
        <v>287</v>
      </c>
      <c r="L10" s="23">
        <v>318</v>
      </c>
      <c r="M10" s="23">
        <v>301</v>
      </c>
      <c r="N10" s="23">
        <v>285</v>
      </c>
      <c r="O10" s="23">
        <v>344</v>
      </c>
      <c r="P10" s="23">
        <v>340</v>
      </c>
      <c r="Q10" s="23">
        <v>309</v>
      </c>
      <c r="R10" s="23">
        <v>235</v>
      </c>
      <c r="S10" s="23">
        <v>412</v>
      </c>
      <c r="T10" s="23">
        <v>413</v>
      </c>
      <c r="U10" s="23">
        <v>410</v>
      </c>
      <c r="V10" s="23">
        <v>792</v>
      </c>
      <c r="W10" s="23">
        <v>689</v>
      </c>
      <c r="X10" s="23">
        <v>529</v>
      </c>
      <c r="Y10" s="23">
        <v>566</v>
      </c>
      <c r="Z10" s="23">
        <v>451</v>
      </c>
      <c r="AA10" s="64">
        <v>588</v>
      </c>
      <c r="AB10" s="75">
        <v>1006</v>
      </c>
      <c r="AC10" s="75">
        <v>1339</v>
      </c>
      <c r="AD10" s="64">
        <v>409</v>
      </c>
      <c r="AE10" s="168">
        <f>IFERROR(SUM(I10:AD10)/SUM(I11:AD11),0)</f>
        <v>1</v>
      </c>
    </row>
    <row r="11" spans="1:43" s="2" customFormat="1" ht="60" customHeight="1" thickTop="1" thickBot="1">
      <c r="A11" s="167"/>
      <c r="B11" s="169"/>
      <c r="C11" s="166"/>
      <c r="D11" s="170"/>
      <c r="E11" s="166"/>
      <c r="F11" s="171"/>
      <c r="G11" s="172"/>
      <c r="H11" s="25" t="str">
        <f>'PANEL DE CONTROL DISTRITAL'!H10</f>
        <v>Número de fichas requisitadas - Notificaciones de improcedencia de trámite</v>
      </c>
      <c r="I11" s="43">
        <v>83</v>
      </c>
      <c r="J11" s="43">
        <v>365</v>
      </c>
      <c r="K11" s="43">
        <v>287</v>
      </c>
      <c r="L11" s="43">
        <v>318</v>
      </c>
      <c r="M11" s="43">
        <v>301</v>
      </c>
      <c r="N11" s="43">
        <v>285</v>
      </c>
      <c r="O11" s="43">
        <v>344</v>
      </c>
      <c r="P11" s="43">
        <v>340</v>
      </c>
      <c r="Q11" s="43">
        <v>309</v>
      </c>
      <c r="R11" s="43">
        <v>235</v>
      </c>
      <c r="S11" s="43">
        <v>412</v>
      </c>
      <c r="T11" s="43">
        <v>413</v>
      </c>
      <c r="U11" s="43">
        <v>410</v>
      </c>
      <c r="V11" s="43">
        <v>792</v>
      </c>
      <c r="W11" s="43">
        <v>689</v>
      </c>
      <c r="X11" s="43">
        <v>529</v>
      </c>
      <c r="Y11" s="43">
        <v>566</v>
      </c>
      <c r="Z11" s="43">
        <v>451</v>
      </c>
      <c r="AA11" s="68">
        <v>588</v>
      </c>
      <c r="AB11" s="98">
        <v>1006</v>
      </c>
      <c r="AC11" s="98">
        <v>1339</v>
      </c>
      <c r="AD11" s="68">
        <v>409</v>
      </c>
      <c r="AE11" s="168"/>
    </row>
    <row r="12" spans="1:43" s="45" customFormat="1" ht="8.1" customHeight="1" thickTop="1" thickBot="1">
      <c r="A12" s="167"/>
      <c r="B12" s="167"/>
      <c r="C12" s="167"/>
      <c r="D12" s="167"/>
      <c r="E12" s="167"/>
      <c r="F12" s="167"/>
      <c r="G12" s="167"/>
      <c r="H12" s="167"/>
      <c r="I12" s="167"/>
      <c r="J12" s="167"/>
      <c r="K12" s="167"/>
      <c r="L12" s="167"/>
      <c r="M12" s="167"/>
      <c r="N12" s="167"/>
      <c r="O12" s="167"/>
      <c r="P12" s="167"/>
      <c r="Q12" s="167"/>
      <c r="R12" s="167"/>
      <c r="S12" s="167"/>
      <c r="T12" s="167"/>
      <c r="U12" s="167"/>
      <c r="V12" s="167"/>
      <c r="W12" s="167"/>
      <c r="X12" s="167"/>
      <c r="Y12" s="167"/>
      <c r="Z12" s="167"/>
      <c r="AA12" s="167"/>
      <c r="AB12" s="167"/>
      <c r="AC12" s="167"/>
      <c r="AD12" s="167"/>
      <c r="AE12" s="167"/>
      <c r="AF12" s="44"/>
      <c r="AG12" s="44"/>
      <c r="AH12" s="44"/>
      <c r="AI12" s="44"/>
      <c r="AJ12" s="44"/>
      <c r="AK12" s="44"/>
      <c r="AL12" s="44"/>
      <c r="AM12" s="44"/>
      <c r="AN12" s="44"/>
      <c r="AO12" s="44"/>
      <c r="AP12" s="44"/>
      <c r="AQ12" s="44"/>
    </row>
    <row r="13" spans="1:43" s="3" customFormat="1" ht="50.1" customHeight="1" thickTop="1" thickBot="1">
      <c r="A13" s="167">
        <f>'PANEL DE CONTROL DISTRITAL'!A12</f>
        <v>2</v>
      </c>
      <c r="B13" s="169" t="str">
        <f>'PANEL DE CONTROL DISTRITAL'!B12</f>
        <v>TRÁMITE</v>
      </c>
      <c r="C13" s="166" t="str">
        <f>'PANEL DE CONTROL DISTRITAL'!C12</f>
        <v>Operador de Equipo Tecnológico</v>
      </c>
      <c r="D13" s="170" t="str">
        <f>'PANEL DE CONTROL DISTRITAL'!D12</f>
        <v>Trámites exitosos efectivos=</v>
      </c>
      <c r="E13" s="166" t="str">
        <f>'PANEL DE CONTROL DISTRITAL'!E12</f>
        <v>(Número de trámites exitosos / Número de trámites aplicados) x 100</v>
      </c>
      <c r="F13" s="171" t="str">
        <f>'PANEL DE CONTROL DISTRITAL'!F12</f>
        <v>Semanal (remesa)</v>
      </c>
      <c r="G13" s="172">
        <f>'PANEL DE CONTROL DISTRITAL'!G12</f>
        <v>0.9</v>
      </c>
      <c r="H13" s="25" t="str">
        <f>'PANEL DE CONTROL DISTRITAL'!H12</f>
        <v>Número de trámites exitosos</v>
      </c>
      <c r="I13" s="23">
        <v>83</v>
      </c>
      <c r="J13" s="23">
        <v>356</v>
      </c>
      <c r="K13" s="23">
        <v>284</v>
      </c>
      <c r="L13" s="23">
        <v>315</v>
      </c>
      <c r="M13" s="23">
        <v>290</v>
      </c>
      <c r="N13" s="23">
        <v>283</v>
      </c>
      <c r="O13" s="23">
        <v>335</v>
      </c>
      <c r="P13" s="23">
        <v>336</v>
      </c>
      <c r="Q13" s="23">
        <v>307</v>
      </c>
      <c r="R13" s="23">
        <v>232</v>
      </c>
      <c r="S13" s="23">
        <v>409</v>
      </c>
      <c r="T13" s="23">
        <v>412</v>
      </c>
      <c r="U13" s="23">
        <v>407</v>
      </c>
      <c r="V13" s="23">
        <v>783</v>
      </c>
      <c r="W13" s="23">
        <v>683</v>
      </c>
      <c r="X13" s="23">
        <v>526</v>
      </c>
      <c r="Y13" s="23">
        <v>562</v>
      </c>
      <c r="Z13" s="23">
        <v>446</v>
      </c>
      <c r="AA13" s="64">
        <v>581</v>
      </c>
      <c r="AB13" s="65">
        <v>987</v>
      </c>
      <c r="AC13" s="75">
        <v>1307</v>
      </c>
      <c r="AD13" s="64">
        <v>403</v>
      </c>
      <c r="AE13" s="168">
        <f>IFERROR(SUM(I13:AD13)/SUM(I14:AD14),0)</f>
        <v>0.98624773183077075</v>
      </c>
    </row>
    <row r="14" spans="1:43" s="3" customFormat="1" ht="50.1" customHeight="1" thickTop="1" thickBot="1">
      <c r="A14" s="167"/>
      <c r="B14" s="169"/>
      <c r="C14" s="166"/>
      <c r="D14" s="170"/>
      <c r="E14" s="166"/>
      <c r="F14" s="171"/>
      <c r="G14" s="172"/>
      <c r="H14" s="25" t="str">
        <f>'PANEL DE CONTROL DISTRITAL'!H13</f>
        <v>Número de trámites aplicados</v>
      </c>
      <c r="I14" s="43">
        <v>83</v>
      </c>
      <c r="J14" s="43">
        <v>365</v>
      </c>
      <c r="K14" s="43">
        <v>287</v>
      </c>
      <c r="L14" s="43">
        <v>318</v>
      </c>
      <c r="M14" s="43">
        <v>301</v>
      </c>
      <c r="N14" s="43">
        <v>285</v>
      </c>
      <c r="O14" s="43">
        <v>344</v>
      </c>
      <c r="P14" s="43">
        <v>340</v>
      </c>
      <c r="Q14" s="43">
        <v>309</v>
      </c>
      <c r="R14" s="43">
        <v>235</v>
      </c>
      <c r="S14" s="43">
        <v>412</v>
      </c>
      <c r="T14" s="43">
        <v>413</v>
      </c>
      <c r="U14" s="43">
        <v>410</v>
      </c>
      <c r="V14" s="43">
        <v>792</v>
      </c>
      <c r="W14" s="43">
        <v>689</v>
      </c>
      <c r="X14" s="43">
        <v>529</v>
      </c>
      <c r="Y14" s="43">
        <v>566</v>
      </c>
      <c r="Z14" s="43">
        <v>451</v>
      </c>
      <c r="AA14" s="68">
        <v>588</v>
      </c>
      <c r="AB14" s="98">
        <v>1006</v>
      </c>
      <c r="AC14" s="98">
        <v>1339</v>
      </c>
      <c r="AD14" s="68">
        <v>409</v>
      </c>
      <c r="AE14" s="168"/>
    </row>
    <row r="15" spans="1:43" s="45" customFormat="1" ht="8.1" customHeight="1" thickTop="1" thickBot="1">
      <c r="A15" s="167"/>
      <c r="B15" s="167"/>
      <c r="C15" s="167"/>
      <c r="D15" s="167"/>
      <c r="E15" s="167"/>
      <c r="F15" s="167"/>
      <c r="G15" s="167"/>
      <c r="H15" s="167"/>
      <c r="I15" s="167"/>
      <c r="J15" s="167"/>
      <c r="K15" s="167"/>
      <c r="L15" s="167"/>
      <c r="M15" s="167"/>
      <c r="N15" s="167"/>
      <c r="O15" s="167"/>
      <c r="P15" s="167"/>
      <c r="Q15" s="167"/>
      <c r="R15" s="167"/>
      <c r="S15" s="167"/>
      <c r="T15" s="167"/>
      <c r="U15" s="167"/>
      <c r="V15" s="167"/>
      <c r="W15" s="167"/>
      <c r="X15" s="167"/>
      <c r="Y15" s="167"/>
      <c r="Z15" s="167"/>
      <c r="AA15" s="167"/>
      <c r="AB15" s="167"/>
      <c r="AC15" s="167"/>
      <c r="AD15" s="167"/>
      <c r="AE15" s="167"/>
      <c r="AF15" s="44"/>
      <c r="AG15" s="44"/>
      <c r="AH15" s="44"/>
      <c r="AI15" s="44"/>
      <c r="AJ15" s="44"/>
      <c r="AK15" s="44"/>
      <c r="AL15" s="44"/>
      <c r="AM15" s="44"/>
      <c r="AN15" s="44"/>
      <c r="AO15" s="44"/>
      <c r="AP15" s="44"/>
      <c r="AQ15" s="44"/>
    </row>
    <row r="16" spans="1:43" s="3" customFormat="1" ht="50.1" customHeight="1" thickTop="1" thickBot="1">
      <c r="A16" s="167">
        <f>'PANEL DE CONTROL DISTRITAL'!A15</f>
        <v>3</v>
      </c>
      <c r="B16" s="169" t="str">
        <f>'PANEL DE CONTROL DISTRITAL'!B15</f>
        <v>TRANSFERENCIA</v>
      </c>
      <c r="C16" s="166" t="str">
        <f>'PANEL DE CONTROL DISTRITAL'!C15</f>
        <v>Responsable de Módulo</v>
      </c>
      <c r="D16" s="170" t="str">
        <f>'PANEL DE CONTROL DISTRITAL'!D15</f>
        <v xml:space="preserve">Transacciones exitosas = </v>
      </c>
      <c r="E16" s="166" t="str">
        <f>'PANEL DE CONTROL DISTRITAL'!E15</f>
        <v>(Número de Archivos de Transacción aceptados /Total de Archivos de Transacción procesados) x100</v>
      </c>
      <c r="F16" s="171" t="str">
        <f>'PANEL DE CONTROL DISTRITAL'!F15</f>
        <v>Semanal (remesa)</v>
      </c>
      <c r="G16" s="172">
        <f>'PANEL DE CONTROL DISTRITAL'!G15</f>
        <v>0.9</v>
      </c>
      <c r="H16" s="25" t="str">
        <f>'PANEL DE CONTROL DISTRITAL'!H15</f>
        <v>Número de Archivos de Transacción aceptados</v>
      </c>
      <c r="I16" s="23">
        <v>83</v>
      </c>
      <c r="J16" s="23">
        <v>365</v>
      </c>
      <c r="K16" s="23">
        <v>287</v>
      </c>
      <c r="L16" s="23">
        <v>318</v>
      </c>
      <c r="M16" s="23">
        <v>301</v>
      </c>
      <c r="N16" s="23">
        <v>285</v>
      </c>
      <c r="O16" s="23">
        <v>344</v>
      </c>
      <c r="P16" s="23">
        <v>340</v>
      </c>
      <c r="Q16" s="23">
        <v>309</v>
      </c>
      <c r="R16" s="23">
        <v>235</v>
      </c>
      <c r="S16" s="23">
        <v>412</v>
      </c>
      <c r="T16" s="23">
        <v>413</v>
      </c>
      <c r="U16" s="23">
        <v>410</v>
      </c>
      <c r="V16" s="23">
        <v>792</v>
      </c>
      <c r="W16" s="23">
        <v>689</v>
      </c>
      <c r="X16" s="23">
        <v>529</v>
      </c>
      <c r="Y16" s="23">
        <v>566</v>
      </c>
      <c r="Z16" s="23">
        <v>451</v>
      </c>
      <c r="AA16" s="64">
        <v>588</v>
      </c>
      <c r="AB16" s="75">
        <v>1006</v>
      </c>
      <c r="AC16" s="75">
        <v>1339</v>
      </c>
      <c r="AD16" s="64">
        <v>409</v>
      </c>
      <c r="AE16" s="168">
        <f>IFERROR(SUM(I16:AD16)/SUM(I17:AD17),0)</f>
        <v>1</v>
      </c>
    </row>
    <row r="17" spans="1:43" s="3" customFormat="1" ht="50.1" customHeight="1" thickTop="1" thickBot="1">
      <c r="A17" s="167"/>
      <c r="B17" s="169"/>
      <c r="C17" s="166"/>
      <c r="D17" s="170"/>
      <c r="E17" s="166"/>
      <c r="F17" s="171"/>
      <c r="G17" s="172"/>
      <c r="H17" s="25" t="str">
        <f>'PANEL DE CONTROL DISTRITAL'!H16</f>
        <v>Total de Archivos de Transacción procesados</v>
      </c>
      <c r="I17" s="43">
        <v>83</v>
      </c>
      <c r="J17" s="43">
        <v>365</v>
      </c>
      <c r="K17" s="43">
        <v>287</v>
      </c>
      <c r="L17" s="43">
        <v>318</v>
      </c>
      <c r="M17" s="43">
        <v>301</v>
      </c>
      <c r="N17" s="43">
        <v>285</v>
      </c>
      <c r="O17" s="43">
        <v>344</v>
      </c>
      <c r="P17" s="43">
        <v>340</v>
      </c>
      <c r="Q17" s="43">
        <v>309</v>
      </c>
      <c r="R17" s="43">
        <v>235</v>
      </c>
      <c r="S17" s="43">
        <v>412</v>
      </c>
      <c r="T17" s="43">
        <v>413</v>
      </c>
      <c r="U17" s="43">
        <v>410</v>
      </c>
      <c r="V17" s="43">
        <v>792</v>
      </c>
      <c r="W17" s="43">
        <v>689</v>
      </c>
      <c r="X17" s="43">
        <v>529</v>
      </c>
      <c r="Y17" s="43">
        <v>566</v>
      </c>
      <c r="Z17" s="43">
        <v>451</v>
      </c>
      <c r="AA17" s="68">
        <v>588</v>
      </c>
      <c r="AB17" s="98">
        <v>1006</v>
      </c>
      <c r="AC17" s="98">
        <v>1339</v>
      </c>
      <c r="AD17" s="68">
        <v>409</v>
      </c>
      <c r="AE17" s="168"/>
    </row>
    <row r="18" spans="1:43" s="45" customFormat="1" ht="8.1" customHeight="1" thickTop="1" thickBot="1">
      <c r="A18" s="167"/>
      <c r="B18" s="167"/>
      <c r="C18" s="167"/>
      <c r="D18" s="167"/>
      <c r="E18" s="167"/>
      <c r="F18" s="167"/>
      <c r="G18" s="167"/>
      <c r="H18" s="167"/>
      <c r="I18" s="167"/>
      <c r="J18" s="167"/>
      <c r="K18" s="167"/>
      <c r="L18" s="167"/>
      <c r="M18" s="167"/>
      <c r="N18" s="167"/>
      <c r="O18" s="167"/>
      <c r="P18" s="167"/>
      <c r="Q18" s="167"/>
      <c r="R18" s="167"/>
      <c r="S18" s="167"/>
      <c r="T18" s="167"/>
      <c r="U18" s="167"/>
      <c r="V18" s="167"/>
      <c r="W18" s="167"/>
      <c r="X18" s="167"/>
      <c r="Y18" s="167"/>
      <c r="Z18" s="167"/>
      <c r="AA18" s="167"/>
      <c r="AB18" s="167"/>
      <c r="AC18" s="167"/>
      <c r="AD18" s="167"/>
      <c r="AE18" s="167"/>
      <c r="AF18" s="44"/>
      <c r="AG18" s="44"/>
      <c r="AH18" s="44"/>
      <c r="AI18" s="44"/>
      <c r="AJ18" s="44"/>
      <c r="AK18" s="44"/>
      <c r="AL18" s="44"/>
      <c r="AM18" s="44"/>
      <c r="AN18" s="44"/>
      <c r="AO18" s="44"/>
      <c r="AP18" s="44"/>
      <c r="AQ18" s="44"/>
    </row>
    <row r="19" spans="1:43" s="3" customFormat="1" ht="50.1" customHeight="1" thickTop="1" thickBot="1">
      <c r="A19" s="167">
        <f>'PANEL DE CONTROL DISTRITAL'!A18</f>
        <v>4</v>
      </c>
      <c r="B19" s="169" t="str">
        <f>'PANEL DE CONTROL DISTRITAL'!B18</f>
        <v>CONCILIACIÓN</v>
      </c>
      <c r="C19" s="166" t="str">
        <f>'PANEL DE CONTROL DISTRITAL'!C18</f>
        <v>Responsable de Módulo</v>
      </c>
      <c r="D19" s="170" t="str">
        <f>'PANEL DE CONTROL DISTRITAL'!D18</f>
        <v xml:space="preserve">Credenciales disponibles para entrega = </v>
      </c>
      <c r="E19" s="166" t="str">
        <f>'PANEL DE CONTROL DISTRITAL'!E18</f>
        <v>((Credenciales recibidas - Credenciales inconsistentes) / Credenciales recibidas) x 100</v>
      </c>
      <c r="F19" s="171" t="str">
        <f>'PANEL DE CONTROL DISTRITAL'!F18</f>
        <v>Semanal (remesa)</v>
      </c>
      <c r="G19" s="172">
        <f>'PANEL DE CONTROL DISTRITAL'!G18</f>
        <v>0.9</v>
      </c>
      <c r="H19" s="25" t="str">
        <f>'PANEL DE CONTROL DISTRITAL'!H18</f>
        <v xml:space="preserve">Credenciales Recibidas - Credenciales inconsistentes </v>
      </c>
      <c r="I19" s="23">
        <v>0</v>
      </c>
      <c r="J19" s="23">
        <v>509</v>
      </c>
      <c r="K19" s="23">
        <v>199</v>
      </c>
      <c r="L19" s="23">
        <v>364</v>
      </c>
      <c r="M19" s="23">
        <v>378</v>
      </c>
      <c r="N19" s="23">
        <v>255</v>
      </c>
      <c r="O19" s="23">
        <v>272</v>
      </c>
      <c r="P19" s="23">
        <v>364</v>
      </c>
      <c r="Q19" s="23">
        <v>307</v>
      </c>
      <c r="R19" s="23">
        <v>306</v>
      </c>
      <c r="S19" s="23">
        <v>269</v>
      </c>
      <c r="T19" s="23">
        <v>534</v>
      </c>
      <c r="U19" s="23">
        <v>70</v>
      </c>
      <c r="V19" s="23">
        <v>807</v>
      </c>
      <c r="W19" s="23">
        <v>784</v>
      </c>
      <c r="X19" s="23">
        <v>599</v>
      </c>
      <c r="Y19" s="23">
        <v>274</v>
      </c>
      <c r="Z19" s="23">
        <v>416</v>
      </c>
      <c r="AA19" s="64">
        <v>417</v>
      </c>
      <c r="AB19" s="75">
        <v>1018</v>
      </c>
      <c r="AC19" s="64">
        <v>844</v>
      </c>
      <c r="AD19" s="64">
        <v>0</v>
      </c>
      <c r="AE19" s="168">
        <f>IFERROR(SUM(I19:AD19)/SUM(I20:AD20),0)</f>
        <v>1</v>
      </c>
    </row>
    <row r="20" spans="1:43" s="3" customFormat="1" ht="50.1" customHeight="1" thickTop="1" thickBot="1">
      <c r="A20" s="167"/>
      <c r="B20" s="169"/>
      <c r="C20" s="166"/>
      <c r="D20" s="170"/>
      <c r="E20" s="166"/>
      <c r="F20" s="171"/>
      <c r="G20" s="172"/>
      <c r="H20" s="25" t="str">
        <f>'PANEL DE CONTROL DISTRITAL'!H19</f>
        <v>Credenciales recibidas</v>
      </c>
      <c r="I20" s="43">
        <v>0</v>
      </c>
      <c r="J20" s="43">
        <v>509</v>
      </c>
      <c r="K20" s="43">
        <v>199</v>
      </c>
      <c r="L20" s="43">
        <v>364</v>
      </c>
      <c r="M20" s="43">
        <v>378</v>
      </c>
      <c r="N20" s="43">
        <v>255</v>
      </c>
      <c r="O20" s="43">
        <v>272</v>
      </c>
      <c r="P20" s="43">
        <v>364</v>
      </c>
      <c r="Q20" s="43">
        <v>307</v>
      </c>
      <c r="R20" s="43">
        <v>306</v>
      </c>
      <c r="S20" s="43">
        <v>269</v>
      </c>
      <c r="T20" s="43">
        <v>534</v>
      </c>
      <c r="U20" s="43">
        <v>70</v>
      </c>
      <c r="V20" s="43">
        <v>807</v>
      </c>
      <c r="W20" s="43">
        <v>784</v>
      </c>
      <c r="X20" s="43">
        <v>599</v>
      </c>
      <c r="Y20" s="43">
        <v>274</v>
      </c>
      <c r="Z20" s="43">
        <v>416</v>
      </c>
      <c r="AA20" s="68">
        <v>417</v>
      </c>
      <c r="AB20" s="98">
        <v>1018</v>
      </c>
      <c r="AC20" s="68">
        <v>844</v>
      </c>
      <c r="AD20" s="68">
        <v>0</v>
      </c>
      <c r="AE20" s="168"/>
    </row>
    <row r="21" spans="1:43" s="45" customFormat="1" ht="7.5" customHeight="1" thickTop="1" thickBot="1">
      <c r="A21" s="46"/>
      <c r="B21" s="47"/>
      <c r="C21" s="48"/>
      <c r="D21" s="49"/>
      <c r="E21" s="48"/>
      <c r="F21" s="50"/>
      <c r="G21" s="51"/>
      <c r="H21" s="52"/>
      <c r="I21" s="53"/>
      <c r="J21" s="53"/>
      <c r="K21" s="53"/>
      <c r="L21" s="53"/>
      <c r="M21" s="53"/>
      <c r="N21" s="53"/>
      <c r="O21" s="53"/>
      <c r="P21" s="53"/>
      <c r="Q21" s="53"/>
      <c r="R21" s="53"/>
      <c r="S21" s="53"/>
      <c r="T21" s="53"/>
      <c r="U21" s="53"/>
      <c r="V21" s="53"/>
      <c r="W21" s="53"/>
      <c r="X21" s="53"/>
      <c r="Y21" s="53"/>
      <c r="Z21" s="53"/>
      <c r="AA21" s="53"/>
      <c r="AB21" s="53"/>
      <c r="AC21" s="53"/>
      <c r="AD21" s="53"/>
      <c r="AE21" s="54"/>
      <c r="AF21" s="44"/>
      <c r="AG21" s="44"/>
      <c r="AH21" s="44"/>
      <c r="AI21" s="44"/>
      <c r="AJ21" s="44"/>
      <c r="AK21" s="44"/>
      <c r="AL21" s="44"/>
      <c r="AM21" s="44"/>
      <c r="AN21" s="44"/>
      <c r="AO21" s="44"/>
      <c r="AP21" s="44"/>
      <c r="AQ21" s="44"/>
    </row>
    <row r="22" spans="1:43" s="3" customFormat="1" ht="50.1" customHeight="1" thickTop="1" thickBot="1">
      <c r="A22" s="167">
        <f>'PANEL DE CONTROL DISTRITAL'!A21</f>
        <v>5</v>
      </c>
      <c r="B22" s="169" t="str">
        <f>'PANEL DE CONTROL DISTRITAL'!B21</f>
        <v>CONCILIACIÓN</v>
      </c>
      <c r="C22" s="166" t="str">
        <f>'PANEL DE CONTROL DISTRITAL'!C21</f>
        <v>Responsable de Módulo</v>
      </c>
      <c r="D22" s="170" t="str">
        <f>'PANEL DE CONTROL DISTRITAL'!D21</f>
        <v xml:space="preserve">Credenciales disponibles para entrega = </v>
      </c>
      <c r="E22" s="166" t="str">
        <f>'PANEL DE CONTROL DISTRITAL'!E21</f>
        <v>(Credenciales en resguardo / Credenciales totales en SIIRFE disponibles para entrega) x 100</v>
      </c>
      <c r="F22" s="171" t="str">
        <f>'PANEL DE CONTROL DISTRITAL'!F21</f>
        <v>Semanal (remesa)</v>
      </c>
      <c r="G22" s="172">
        <f>'PANEL DE CONTROL DISTRITAL'!G21</f>
        <v>1</v>
      </c>
      <c r="H22" s="25" t="str">
        <f>'PANEL DE CONTROL DISTRITAL'!H21</f>
        <v>Credenciales en resguardo</v>
      </c>
      <c r="I22" s="23">
        <v>1009</v>
      </c>
      <c r="J22" s="23">
        <v>1166</v>
      </c>
      <c r="K22" s="23">
        <v>993</v>
      </c>
      <c r="L22" s="23">
        <v>958</v>
      </c>
      <c r="M22" s="23">
        <v>1062</v>
      </c>
      <c r="N22" s="23">
        <v>973</v>
      </c>
      <c r="O22" s="23">
        <v>878</v>
      </c>
      <c r="P22" s="23">
        <v>977</v>
      </c>
      <c r="Q22" s="23">
        <v>987</v>
      </c>
      <c r="R22" s="23">
        <v>1061</v>
      </c>
      <c r="S22" s="23">
        <v>954</v>
      </c>
      <c r="T22" s="23">
        <v>1167</v>
      </c>
      <c r="U22" s="23">
        <v>841</v>
      </c>
      <c r="V22" s="64">
        <v>1.2370000000000001</v>
      </c>
      <c r="W22" s="65">
        <v>1.6120000000000001</v>
      </c>
      <c r="X22" s="65">
        <v>1.5680000000000001</v>
      </c>
      <c r="Y22" s="65">
        <v>1.196</v>
      </c>
      <c r="Z22" s="65">
        <v>1.165</v>
      </c>
      <c r="AA22" s="64">
        <v>1105</v>
      </c>
      <c r="AB22" s="65">
        <v>1526</v>
      </c>
      <c r="AC22" s="65">
        <v>1620</v>
      </c>
      <c r="AD22" s="65">
        <v>1477</v>
      </c>
      <c r="AE22" s="168">
        <f>IFERROR(SUM(I22:AD22)/SUM(I23:AD23),0)</f>
        <v>1</v>
      </c>
    </row>
    <row r="23" spans="1:43" s="3" customFormat="1" ht="50.1" customHeight="1" thickTop="1" thickBot="1">
      <c r="A23" s="167"/>
      <c r="B23" s="169"/>
      <c r="C23" s="166"/>
      <c r="D23" s="170"/>
      <c r="E23" s="166"/>
      <c r="F23" s="171"/>
      <c r="G23" s="172"/>
      <c r="H23" s="25" t="str">
        <f>'PANEL DE CONTROL DISTRITAL'!H22</f>
        <v>Credenciales totales en SIIRFE disponibles para entrega</v>
      </c>
      <c r="I23" s="43">
        <v>1009</v>
      </c>
      <c r="J23" s="43">
        <v>1166</v>
      </c>
      <c r="K23" s="43">
        <v>993</v>
      </c>
      <c r="L23" s="43">
        <v>958</v>
      </c>
      <c r="M23" s="43">
        <v>1062</v>
      </c>
      <c r="N23" s="43">
        <v>973</v>
      </c>
      <c r="O23" s="43">
        <v>878</v>
      </c>
      <c r="P23" s="43">
        <v>977</v>
      </c>
      <c r="Q23" s="43">
        <v>987</v>
      </c>
      <c r="R23" s="43">
        <v>1061</v>
      </c>
      <c r="S23" s="43">
        <v>954</v>
      </c>
      <c r="T23" s="43">
        <v>1167</v>
      </c>
      <c r="U23" s="43">
        <v>841</v>
      </c>
      <c r="V23" s="66">
        <v>1.2370000000000001</v>
      </c>
      <c r="W23" s="67">
        <v>1.6120000000000001</v>
      </c>
      <c r="X23" s="67">
        <v>1.5680000000000001</v>
      </c>
      <c r="Y23" s="67">
        <v>1.196</v>
      </c>
      <c r="Z23" s="67">
        <v>1.165</v>
      </c>
      <c r="AA23" s="66">
        <v>1105</v>
      </c>
      <c r="AB23" s="67">
        <v>1526</v>
      </c>
      <c r="AC23" s="67">
        <v>1620</v>
      </c>
      <c r="AD23" s="67">
        <v>1477</v>
      </c>
      <c r="AE23" s="168"/>
    </row>
    <row r="24" spans="1:43" s="4" customFormat="1" ht="7.5" customHeight="1" thickTop="1" thickBot="1">
      <c r="A24" s="195"/>
      <c r="B24" s="196"/>
      <c r="C24" s="196"/>
      <c r="D24" s="196"/>
      <c r="E24" s="196"/>
      <c r="F24" s="196"/>
      <c r="G24" s="196"/>
      <c r="H24" s="196"/>
      <c r="I24" s="196"/>
      <c r="J24" s="196"/>
      <c r="K24" s="196"/>
      <c r="L24" s="196"/>
      <c r="M24" s="196"/>
      <c r="N24" s="196"/>
      <c r="O24" s="196"/>
      <c r="P24" s="196"/>
      <c r="Q24" s="196"/>
      <c r="R24" s="196"/>
      <c r="S24" s="196"/>
      <c r="T24" s="196"/>
      <c r="U24" s="196"/>
      <c r="V24" s="196"/>
      <c r="W24" s="196"/>
      <c r="X24" s="196"/>
      <c r="Y24" s="196"/>
      <c r="Z24" s="196"/>
      <c r="AA24" s="196"/>
      <c r="AB24" s="196"/>
      <c r="AC24" s="196"/>
      <c r="AD24" s="196"/>
      <c r="AE24" s="197"/>
    </row>
    <row r="25" spans="1:43" ht="50.1" customHeight="1" thickTop="1" thickBot="1">
      <c r="A25" s="167">
        <f>'PANEL DE CONTROL DISTRITAL'!A24</f>
        <v>6</v>
      </c>
      <c r="B25" s="169" t="str">
        <f>'PANEL DE CONTROL DISTRITAL'!B24</f>
        <v>ENTREGA</v>
      </c>
      <c r="C25" s="166" t="str">
        <f>'PANEL DE CONTROL DISTRITAL'!C24</f>
        <v>Operador de Equipo Tecnológico</v>
      </c>
      <c r="D25" s="170" t="str">
        <f>'PANEL DE CONTROL DISTRITAL'!D24</f>
        <v xml:space="preserve">Efectividad de entrega de CPV en MAC = </v>
      </c>
      <c r="E25" s="166" t="str">
        <f>'PANEL DE CONTROL DISTRITAL'!E24</f>
        <v>(Total de credenciales entregadas / Total de credenciales solicitadas) x 100</v>
      </c>
      <c r="F25" s="171" t="str">
        <f>'PANEL DE CONTROL DISTRITAL'!F24</f>
        <v>Semanal (remesa)</v>
      </c>
      <c r="G25" s="172">
        <f>'PANEL DE CONTROL DISTRITAL'!G24</f>
        <v>0.9</v>
      </c>
      <c r="H25" s="25" t="str">
        <f>'PANEL DE CONTROL DISTRITAL'!H24</f>
        <v xml:space="preserve">Total de credenciales entregadas </v>
      </c>
      <c r="I25" s="23">
        <v>61</v>
      </c>
      <c r="J25" s="23">
        <v>352</v>
      </c>
      <c r="K25" s="23">
        <v>363</v>
      </c>
      <c r="L25" s="23">
        <v>399</v>
      </c>
      <c r="M25" s="23">
        <v>274</v>
      </c>
      <c r="N25" s="23">
        <v>337</v>
      </c>
      <c r="O25" s="23">
        <v>367</v>
      </c>
      <c r="P25" s="23">
        <v>265</v>
      </c>
      <c r="Q25" s="23">
        <v>297</v>
      </c>
      <c r="R25" s="23">
        <v>232</v>
      </c>
      <c r="S25" s="23">
        <v>376</v>
      </c>
      <c r="T25" s="23">
        <v>311</v>
      </c>
      <c r="U25" s="23">
        <v>396</v>
      </c>
      <c r="V25" s="23">
        <v>411</v>
      </c>
      <c r="W25" s="23">
        <v>409</v>
      </c>
      <c r="X25" s="23">
        <v>643</v>
      </c>
      <c r="Y25" s="23">
        <v>646</v>
      </c>
      <c r="Z25" s="23">
        <v>447</v>
      </c>
      <c r="AA25" s="64">
        <v>477</v>
      </c>
      <c r="AB25" s="64">
        <v>597</v>
      </c>
      <c r="AC25" s="64">
        <v>740</v>
      </c>
      <c r="AD25" s="64">
        <v>143</v>
      </c>
      <c r="AE25" s="168">
        <f>IFERROR(SUM(I25:AD25)/SUM(I26:AD26),0)</f>
        <v>1</v>
      </c>
    </row>
    <row r="26" spans="1:43" ht="50.1" customHeight="1" thickTop="1" thickBot="1">
      <c r="A26" s="167"/>
      <c r="B26" s="169"/>
      <c r="C26" s="166"/>
      <c r="D26" s="170"/>
      <c r="E26" s="166"/>
      <c r="F26" s="171"/>
      <c r="G26" s="172"/>
      <c r="H26" s="25" t="str">
        <f>'PANEL DE CONTROL DISTRITAL'!H25</f>
        <v xml:space="preserve"> Total de credenciales solicitadas</v>
      </c>
      <c r="I26" s="43">
        <v>61</v>
      </c>
      <c r="J26" s="43">
        <v>352</v>
      </c>
      <c r="K26" s="43">
        <v>363</v>
      </c>
      <c r="L26" s="43">
        <v>399</v>
      </c>
      <c r="M26" s="43">
        <v>274</v>
      </c>
      <c r="N26" s="43">
        <v>337</v>
      </c>
      <c r="O26" s="43">
        <v>367</v>
      </c>
      <c r="P26" s="43">
        <v>265</v>
      </c>
      <c r="Q26" s="43">
        <v>297</v>
      </c>
      <c r="R26" s="43">
        <v>232</v>
      </c>
      <c r="S26" s="43">
        <v>376</v>
      </c>
      <c r="T26" s="43">
        <v>311</v>
      </c>
      <c r="U26" s="43">
        <v>396</v>
      </c>
      <c r="V26" s="43">
        <v>411</v>
      </c>
      <c r="W26" s="43">
        <v>409</v>
      </c>
      <c r="X26" s="43">
        <v>643</v>
      </c>
      <c r="Y26" s="43">
        <v>646</v>
      </c>
      <c r="Z26" s="43">
        <v>447</v>
      </c>
      <c r="AA26" s="68">
        <v>477</v>
      </c>
      <c r="AB26" s="68">
        <v>597</v>
      </c>
      <c r="AC26" s="68">
        <v>740</v>
      </c>
      <c r="AD26" s="68">
        <v>143</v>
      </c>
      <c r="AE26" s="168"/>
    </row>
    <row r="27" spans="1:43" ht="15.75" customHeight="1" thickTop="1">
      <c r="B27" s="1" t="s">
        <v>116</v>
      </c>
      <c r="H27" s="55"/>
      <c r="I27" s="56"/>
      <c r="J27" s="56"/>
      <c r="K27" s="56"/>
      <c r="L27" s="56"/>
      <c r="M27" s="56"/>
      <c r="N27" s="56"/>
      <c r="O27" s="56"/>
      <c r="P27" s="56"/>
      <c r="Q27" s="56"/>
      <c r="R27" s="56"/>
      <c r="S27" s="56"/>
      <c r="T27" s="56"/>
      <c r="U27" s="56"/>
      <c r="V27" s="56"/>
      <c r="W27" s="56"/>
      <c r="X27" s="56"/>
      <c r="Y27" s="56"/>
      <c r="Z27" s="56"/>
      <c r="AA27" s="56"/>
      <c r="AB27" s="56"/>
      <c r="AC27" s="56"/>
      <c r="AD27" s="56"/>
      <c r="AE27" s="12"/>
    </row>
    <row r="28" spans="1:43" ht="15.75" customHeight="1">
      <c r="H28" s="57"/>
    </row>
    <row r="29" spans="1:43" ht="15.75" customHeight="1">
      <c r="H29" s="57"/>
      <c r="I29" s="179" t="s">
        <v>117</v>
      </c>
      <c r="J29" s="179"/>
      <c r="K29" s="179"/>
      <c r="L29" s="179"/>
    </row>
    <row r="30" spans="1:43" ht="15.75" customHeight="1">
      <c r="H30" s="57"/>
      <c r="I30" s="26"/>
      <c r="J30" s="27" t="s">
        <v>118</v>
      </c>
      <c r="K30" s="27"/>
      <c r="L30" s="27"/>
    </row>
    <row r="31" spans="1:43" ht="39" customHeight="1">
      <c r="H31" s="57"/>
      <c r="I31" s="28"/>
      <c r="J31" s="27" t="s">
        <v>119</v>
      </c>
      <c r="K31" s="27"/>
      <c r="L31" s="27"/>
    </row>
    <row r="32" spans="1:43" ht="30" customHeight="1">
      <c r="H32" s="57"/>
      <c r="I32" s="29"/>
      <c r="J32" s="27" t="s">
        <v>120</v>
      </c>
      <c r="K32" s="27"/>
      <c r="L32" s="27"/>
    </row>
    <row r="33" spans="2:13" ht="30" customHeight="1">
      <c r="H33" s="57"/>
      <c r="I33" s="27"/>
      <c r="J33" s="27"/>
      <c r="K33" s="27"/>
      <c r="L33" s="27"/>
    </row>
    <row r="34" spans="2:13" ht="30" customHeight="1">
      <c r="B34" s="180" t="s">
        <v>121</v>
      </c>
      <c r="C34" s="180"/>
      <c r="D34" s="180"/>
      <c r="E34" s="180"/>
      <c r="F34" s="180"/>
      <c r="G34" s="180"/>
      <c r="H34" s="180"/>
      <c r="I34" s="180"/>
      <c r="J34" s="180"/>
      <c r="K34" s="180"/>
      <c r="L34" s="180"/>
      <c r="M34" s="181"/>
    </row>
    <row r="35" spans="2:13" ht="30" customHeight="1">
      <c r="B35" s="182" t="s">
        <v>122</v>
      </c>
      <c r="C35" s="182"/>
      <c r="D35" s="182"/>
      <c r="E35" s="182"/>
      <c r="F35" s="182"/>
      <c r="G35" s="183"/>
      <c r="H35" s="184" t="s">
        <v>123</v>
      </c>
      <c r="I35" s="182"/>
      <c r="J35" s="182"/>
      <c r="K35" s="182"/>
      <c r="L35" s="182"/>
      <c r="M35" s="183"/>
    </row>
    <row r="36" spans="2:13" ht="30" customHeight="1">
      <c r="B36" s="173"/>
      <c r="C36" s="174"/>
      <c r="D36" s="174"/>
      <c r="E36" s="174"/>
      <c r="F36" s="174"/>
      <c r="G36" s="175"/>
      <c r="H36" s="173"/>
      <c r="I36" s="174"/>
      <c r="J36" s="174"/>
      <c r="K36" s="174"/>
      <c r="L36" s="174"/>
      <c r="M36" s="175"/>
    </row>
    <row r="37" spans="2:13" ht="30" customHeight="1">
      <c r="B37" s="176"/>
      <c r="C37" s="177"/>
      <c r="D37" s="177"/>
      <c r="E37" s="177"/>
      <c r="F37" s="177"/>
      <c r="G37" s="178"/>
      <c r="H37" s="176"/>
      <c r="I37" s="177"/>
      <c r="J37" s="177"/>
      <c r="K37" s="177"/>
      <c r="L37" s="177"/>
      <c r="M37" s="178"/>
    </row>
    <row r="38" spans="2:13" ht="35.1" customHeight="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1">
    <mergeCell ref="AE25:AE26"/>
    <mergeCell ref="I29:L29"/>
    <mergeCell ref="B34:M34"/>
    <mergeCell ref="B35:G35"/>
    <mergeCell ref="H35:M35"/>
    <mergeCell ref="B36:G37"/>
    <mergeCell ref="H36:M37"/>
    <mergeCell ref="G22:G23"/>
    <mergeCell ref="AE22:AE23"/>
    <mergeCell ref="A24:AE24"/>
    <mergeCell ref="A25:A26"/>
    <mergeCell ref="B25:B26"/>
    <mergeCell ref="C25:C26"/>
    <mergeCell ref="D25:D26"/>
    <mergeCell ref="E25:E26"/>
    <mergeCell ref="F25:F26"/>
    <mergeCell ref="G25:G26"/>
    <mergeCell ref="A22:A23"/>
    <mergeCell ref="B22:B23"/>
    <mergeCell ref="C22:C23"/>
    <mergeCell ref="D22:D23"/>
    <mergeCell ref="E22:E23"/>
    <mergeCell ref="F22:F23"/>
    <mergeCell ref="A18:AE18"/>
    <mergeCell ref="A19:A20"/>
    <mergeCell ref="B19:B20"/>
    <mergeCell ref="C19:C20"/>
    <mergeCell ref="D19:D20"/>
    <mergeCell ref="E19:E20"/>
    <mergeCell ref="F19:F20"/>
    <mergeCell ref="G19:G20"/>
    <mergeCell ref="AE19:AE20"/>
    <mergeCell ref="A15:AE15"/>
    <mergeCell ref="A16:A17"/>
    <mergeCell ref="B16:B17"/>
    <mergeCell ref="C16:C17"/>
    <mergeCell ref="D16:D17"/>
    <mergeCell ref="E16:E17"/>
    <mergeCell ref="F16:F17"/>
    <mergeCell ref="G16:G17"/>
    <mergeCell ref="AE16:AE17"/>
    <mergeCell ref="A10:A11"/>
    <mergeCell ref="B10:B11"/>
    <mergeCell ref="C10:C11"/>
    <mergeCell ref="D10:D11"/>
    <mergeCell ref="E10:E11"/>
    <mergeCell ref="A12:AE12"/>
    <mergeCell ref="A13:A14"/>
    <mergeCell ref="B13:B14"/>
    <mergeCell ref="C13:C14"/>
    <mergeCell ref="D13:D14"/>
    <mergeCell ref="E13:E14"/>
    <mergeCell ref="F13:F14"/>
    <mergeCell ref="G13:G14"/>
    <mergeCell ref="AE13:AE14"/>
    <mergeCell ref="AE10:AE11"/>
    <mergeCell ref="F10:F11"/>
    <mergeCell ref="AE6:AE9"/>
    <mergeCell ref="B7:D7"/>
    <mergeCell ref="A1:AE1"/>
    <mergeCell ref="F2:G2"/>
    <mergeCell ref="A4:AE4"/>
    <mergeCell ref="A5:AE5"/>
    <mergeCell ref="E7:H7"/>
    <mergeCell ref="I7:X7"/>
    <mergeCell ref="B8:X8"/>
    <mergeCell ref="A6:A9"/>
    <mergeCell ref="B6:H6"/>
    <mergeCell ref="I6:X6"/>
    <mergeCell ref="X2:AE2"/>
    <mergeCell ref="G10:G11"/>
  </mergeCells>
  <conditionalFormatting sqref="I21:AD21">
    <cfRule type="colorScale" priority="700">
      <colorScale>
        <cfvo type="min"/>
        <cfvo type="percentile" val="50"/>
        <cfvo type="max"/>
        <color rgb="FFE98BD7"/>
        <color rgb="FFD5007F"/>
        <color rgb="FF950054"/>
      </colorScale>
    </cfRule>
  </conditionalFormatting>
  <conditionalFormatting sqref="AE10">
    <cfRule type="cellIs" dxfId="186" priority="15" operator="greaterThan">
      <formula>95%</formula>
    </cfRule>
    <cfRule type="cellIs" dxfId="185" priority="16" operator="greaterThanOrEqual">
      <formula>90%</formula>
    </cfRule>
    <cfRule type="cellIs" dxfId="184" priority="17" operator="lessThan">
      <formula>89.99%</formula>
    </cfRule>
  </conditionalFormatting>
  <conditionalFormatting sqref="AE13">
    <cfRule type="cellIs" dxfId="183" priority="12" operator="greaterThan">
      <formula>95%</formula>
    </cfRule>
    <cfRule type="cellIs" dxfId="182" priority="13" operator="greaterThanOrEqual">
      <formula>90%</formula>
    </cfRule>
    <cfRule type="cellIs" dxfId="181" priority="14" operator="lessThan">
      <formula>89.99%</formula>
    </cfRule>
  </conditionalFormatting>
  <conditionalFormatting sqref="AE16">
    <cfRule type="cellIs" dxfId="180" priority="9" operator="greaterThan">
      <formula>95%</formula>
    </cfRule>
    <cfRule type="cellIs" dxfId="179" priority="10" operator="greaterThanOrEqual">
      <formula>90%</formula>
    </cfRule>
    <cfRule type="cellIs" dxfId="178" priority="11" operator="lessThan">
      <formula>89.99%</formula>
    </cfRule>
  </conditionalFormatting>
  <conditionalFormatting sqref="AE19">
    <cfRule type="cellIs" dxfId="177" priority="6" operator="greaterThan">
      <formula>95%</formula>
    </cfRule>
    <cfRule type="cellIs" dxfId="176" priority="7" operator="greaterThanOrEqual">
      <formula>90%</formula>
    </cfRule>
    <cfRule type="cellIs" dxfId="175" priority="8" operator="lessThan">
      <formula>89.99%</formula>
    </cfRule>
  </conditionalFormatting>
  <conditionalFormatting sqref="AE22">
    <cfRule type="cellIs" dxfId="174" priority="1" operator="greaterThanOrEqual">
      <formula>100%</formula>
    </cfRule>
    <cfRule type="cellIs" dxfId="173" priority="2" operator="lessThan">
      <formula>99.99%</formula>
    </cfRule>
  </conditionalFormatting>
  <conditionalFormatting sqref="AE25">
    <cfRule type="cellIs" dxfId="172" priority="3" operator="greaterThan">
      <formula>95%</formula>
    </cfRule>
    <cfRule type="cellIs" dxfId="171" priority="4" operator="greaterThanOrEqual">
      <formula>90%</formula>
    </cfRule>
    <cfRule type="cellIs" dxfId="170" priority="5" operator="lessThan">
      <formula>89.99%</formula>
    </cfRule>
  </conditionalFormatting>
  <dataValidations count="1">
    <dataValidation showDropDown="1" showInputMessage="1" showErrorMessage="1" sqref="C21 G19:G23 G10:G11 G16:G17 G13:G14 G25:G26" xr:uid="{8866AEC1-8AE8-42C1-8116-90AD871F8B5E}"/>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AD6013-D0FA-41F9-9738-C4F64A432381}">
  <sheetPr>
    <tabColor rgb="FF002060"/>
  </sheetPr>
  <dimension ref="A1:AQ48"/>
  <sheetViews>
    <sheetView showGridLines="0" topLeftCell="S21" zoomScale="85" zoomScaleNormal="85" workbookViewId="0">
      <selection activeCell="U20" sqref="U20"/>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0" width="10.7109375" style="1" customWidth="1"/>
    <col min="31" max="31" width="22.7109375" style="1" customWidth="1"/>
    <col min="32" max="16384" width="11.42578125" style="1"/>
  </cols>
  <sheetData>
    <row r="1" spans="1:43" ht="40.5" customHeight="1">
      <c r="A1" s="148" t="str">
        <f>'PANEL DE CONTROL DISTRITAL'!A1:Q1</f>
        <v>INSTITUTO NACIONAL ELECTORAL
SISTEMA DE GESTIÓN DE LA CALIDAD
ESTADO DE MÉXICO</v>
      </c>
      <c r="B1" s="148"/>
      <c r="C1" s="148"/>
      <c r="D1" s="148"/>
      <c r="E1" s="148"/>
      <c r="F1" s="148"/>
      <c r="G1" s="148"/>
      <c r="H1" s="148"/>
      <c r="I1" s="148"/>
      <c r="J1" s="148"/>
      <c r="K1" s="148"/>
      <c r="L1" s="148"/>
      <c r="M1" s="148"/>
      <c r="N1" s="148"/>
      <c r="O1" s="148"/>
      <c r="P1" s="148"/>
      <c r="Q1" s="148"/>
      <c r="R1" s="148"/>
      <c r="S1" s="148"/>
      <c r="T1" s="148"/>
      <c r="U1" s="148"/>
      <c r="V1" s="148"/>
      <c r="W1" s="148"/>
      <c r="X1" s="148"/>
      <c r="Y1" s="148"/>
      <c r="Z1" s="148"/>
      <c r="AA1" s="148"/>
      <c r="AB1" s="148"/>
      <c r="AC1" s="148"/>
      <c r="AD1" s="148"/>
      <c r="AE1" s="148"/>
    </row>
    <row r="2" spans="1:43" ht="33.75" customHeight="1">
      <c r="A2" s="11"/>
      <c r="B2" s="11"/>
      <c r="C2" s="11"/>
      <c r="D2" s="9" t="s">
        <v>89</v>
      </c>
      <c r="E2" s="9">
        <v>36</v>
      </c>
      <c r="F2" s="149" t="s">
        <v>90</v>
      </c>
      <c r="G2" s="149"/>
      <c r="H2" s="20">
        <v>153653</v>
      </c>
      <c r="I2" s="19"/>
      <c r="J2" s="19"/>
      <c r="K2" s="19"/>
      <c r="L2" s="19"/>
      <c r="M2" s="19"/>
      <c r="N2" s="19"/>
      <c r="O2" s="19"/>
      <c r="P2" s="19"/>
      <c r="Q2" s="19"/>
      <c r="R2" s="19"/>
      <c r="S2" s="19"/>
      <c r="T2" s="19"/>
      <c r="U2" s="19"/>
      <c r="V2" s="19"/>
      <c r="W2" s="58"/>
      <c r="X2" s="150" t="str">
        <f>'PANEL DE CONTROL DISTRITAL'!M2</f>
        <v>Fecha de corte: 22/01/2024</v>
      </c>
      <c r="Y2" s="150"/>
      <c r="Z2" s="150"/>
      <c r="AA2" s="150"/>
      <c r="AB2" s="150"/>
      <c r="AC2" s="150"/>
      <c r="AD2" s="150"/>
      <c r="AE2" s="150"/>
      <c r="AF2" s="15"/>
    </row>
    <row r="3" spans="1:43" ht="11.25" customHeight="1">
      <c r="A3" s="11"/>
      <c r="B3" s="6"/>
      <c r="C3" s="6"/>
      <c r="D3" s="6"/>
      <c r="E3" s="6"/>
      <c r="F3" s="6"/>
      <c r="G3" s="6"/>
      <c r="H3" s="6"/>
      <c r="I3" s="6"/>
      <c r="J3" s="6"/>
      <c r="K3" s="6"/>
      <c r="L3" s="6"/>
      <c r="M3" s="6"/>
      <c r="N3" s="6"/>
      <c r="O3" s="6"/>
      <c r="P3" s="6"/>
      <c r="Q3" s="6"/>
      <c r="R3" s="6"/>
      <c r="S3" s="6"/>
      <c r="T3" s="6"/>
      <c r="U3" s="6"/>
      <c r="V3" s="6"/>
      <c r="W3" s="6"/>
      <c r="X3" s="6"/>
      <c r="Y3" s="6"/>
      <c r="Z3" s="6"/>
      <c r="AA3" s="6"/>
      <c r="AB3" s="6"/>
      <c r="AC3" s="6"/>
      <c r="AD3" s="6"/>
    </row>
    <row r="4" spans="1:43" ht="30" customHeight="1">
      <c r="A4" s="154" t="s">
        <v>91</v>
      </c>
      <c r="B4" s="155"/>
      <c r="C4" s="155"/>
      <c r="D4" s="155"/>
      <c r="E4" s="155"/>
      <c r="F4" s="155"/>
      <c r="G4" s="155"/>
      <c r="H4" s="155"/>
      <c r="I4" s="155"/>
      <c r="J4" s="155"/>
      <c r="K4" s="155"/>
      <c r="L4" s="155"/>
      <c r="M4" s="155"/>
      <c r="N4" s="155"/>
      <c r="O4" s="155"/>
      <c r="P4" s="155"/>
      <c r="Q4" s="155"/>
      <c r="R4" s="155"/>
      <c r="S4" s="155"/>
      <c r="T4" s="155"/>
      <c r="U4" s="155"/>
      <c r="V4" s="155"/>
      <c r="W4" s="155"/>
      <c r="X4" s="155"/>
      <c r="Y4" s="155"/>
      <c r="Z4" s="155"/>
      <c r="AA4" s="155"/>
      <c r="AB4" s="155"/>
      <c r="AC4" s="155"/>
      <c r="AD4" s="155"/>
      <c r="AE4" s="156"/>
      <c r="AG4" s="18"/>
    </row>
    <row r="5" spans="1:43" ht="5.25" customHeight="1">
      <c r="A5" s="157"/>
      <c r="B5" s="158"/>
      <c r="C5" s="158"/>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9"/>
    </row>
    <row r="6" spans="1:43" ht="18" customHeight="1">
      <c r="A6" s="151" t="str">
        <f>'PANEL DE CONTROL DISTRITAL'!A6</f>
        <v>Número</v>
      </c>
      <c r="B6" s="152" t="str">
        <f>'PANEL DE CONTROL DISTRITAL'!B6</f>
        <v xml:space="preserve">PROCESOS SUSTANTIVOS E INDICADORES </v>
      </c>
      <c r="C6" s="152"/>
      <c r="D6" s="152"/>
      <c r="E6" s="152"/>
      <c r="F6" s="152"/>
      <c r="G6" s="152"/>
      <c r="H6" s="152"/>
      <c r="I6" s="160" t="s">
        <v>92</v>
      </c>
      <c r="J6" s="161"/>
      <c r="K6" s="161"/>
      <c r="L6" s="161"/>
      <c r="M6" s="161"/>
      <c r="N6" s="161"/>
      <c r="O6" s="161"/>
      <c r="P6" s="161"/>
      <c r="Q6" s="161"/>
      <c r="R6" s="161"/>
      <c r="S6" s="161"/>
      <c r="T6" s="161"/>
      <c r="U6" s="161"/>
      <c r="V6" s="161"/>
      <c r="W6" s="161"/>
      <c r="X6" s="161"/>
      <c r="Y6" s="85"/>
      <c r="Z6" s="85"/>
      <c r="AA6" s="85"/>
      <c r="AB6" s="85"/>
      <c r="AC6" s="85"/>
      <c r="AD6" s="85"/>
      <c r="AE6" s="153" t="s">
        <v>93</v>
      </c>
    </row>
    <row r="7" spans="1:43" ht="17.25" customHeight="1">
      <c r="A7" s="151"/>
      <c r="B7" s="152" t="str">
        <f>'PANEL DE CONTROL DISTRITAL'!B7</f>
        <v>DESCRIPCIÓN</v>
      </c>
      <c r="C7" s="152"/>
      <c r="D7" s="152"/>
      <c r="E7" s="152" t="str">
        <f>'PANEL DE CONTROL DISTRITAL'!E7</f>
        <v>MEDICIÓN</v>
      </c>
      <c r="F7" s="152"/>
      <c r="G7" s="152"/>
      <c r="H7" s="152"/>
      <c r="I7" s="162" t="str">
        <f>'PANEL DE CONTROL DISTRITAL'!A5</f>
        <v>CAMPAÑA ANUAL INTENSA 2023</v>
      </c>
      <c r="J7" s="163"/>
      <c r="K7" s="163"/>
      <c r="L7" s="163"/>
      <c r="M7" s="163"/>
      <c r="N7" s="163"/>
      <c r="O7" s="163"/>
      <c r="P7" s="163"/>
      <c r="Q7" s="163"/>
      <c r="R7" s="163"/>
      <c r="S7" s="163"/>
      <c r="T7" s="163"/>
      <c r="U7" s="163"/>
      <c r="V7" s="163"/>
      <c r="W7" s="163"/>
      <c r="X7" s="163"/>
      <c r="Y7" s="86"/>
      <c r="Z7" s="86"/>
      <c r="AA7" s="86"/>
      <c r="AB7" s="86"/>
      <c r="AC7" s="86"/>
      <c r="AD7" s="86"/>
      <c r="AE7" s="153"/>
    </row>
    <row r="8" spans="1:43" ht="5.25" customHeight="1">
      <c r="A8" s="151"/>
      <c r="B8" s="164"/>
      <c r="C8" s="165"/>
      <c r="D8" s="165"/>
      <c r="E8" s="165"/>
      <c r="F8" s="165"/>
      <c r="G8" s="165"/>
      <c r="H8" s="165"/>
      <c r="I8" s="165"/>
      <c r="J8" s="165"/>
      <c r="K8" s="165"/>
      <c r="L8" s="165"/>
      <c r="M8" s="165"/>
      <c r="N8" s="165"/>
      <c r="O8" s="165"/>
      <c r="P8" s="165"/>
      <c r="Q8" s="165"/>
      <c r="R8" s="165"/>
      <c r="S8" s="165"/>
      <c r="T8" s="165"/>
      <c r="U8" s="165"/>
      <c r="V8" s="165"/>
      <c r="W8" s="165"/>
      <c r="X8" s="165"/>
      <c r="Y8" s="87"/>
      <c r="Z8" s="87"/>
      <c r="AA8" s="87"/>
      <c r="AB8" s="87"/>
      <c r="AC8" s="87"/>
      <c r="AD8" s="87"/>
      <c r="AE8" s="153"/>
    </row>
    <row r="9" spans="1:43" s="2" customFormat="1" ht="29.25" customHeight="1" thickTop="1" thickBot="1">
      <c r="A9" s="151"/>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42" t="str">
        <f>'PANEL DE CONTROL DISTRITAL'!H8</f>
        <v>Nominativo</v>
      </c>
      <c r="I9" s="31" t="str">
        <f>'152551'!I9</f>
        <v>2023-37</v>
      </c>
      <c r="J9" s="31" t="str">
        <f>'152551'!J9</f>
        <v>2023-38</v>
      </c>
      <c r="K9" s="31" t="str">
        <f>'152551'!K9</f>
        <v>2023-39</v>
      </c>
      <c r="L9" s="31" t="str">
        <f>'152551'!L9</f>
        <v>2023-40</v>
      </c>
      <c r="M9" s="31" t="str">
        <f>'152551'!M9</f>
        <v>2023-41</v>
      </c>
      <c r="N9" s="31" t="str">
        <f>'152551'!N9</f>
        <v>2023-42</v>
      </c>
      <c r="O9" s="31" t="str">
        <f>'152551'!O9</f>
        <v>2023-43</v>
      </c>
      <c r="P9" s="31" t="str">
        <f>'152551'!P9</f>
        <v>2023-44</v>
      </c>
      <c r="Q9" s="31" t="str">
        <f>'152551'!Q9</f>
        <v>2023-45</v>
      </c>
      <c r="R9" s="31" t="str">
        <f>'152551'!R9</f>
        <v>2023-46</v>
      </c>
      <c r="S9" s="31" t="str">
        <f>'152551'!S9</f>
        <v>2023-47</v>
      </c>
      <c r="T9" s="31" t="str">
        <f>'152551'!T9</f>
        <v>2023-48</v>
      </c>
      <c r="U9" s="31" t="str">
        <f>'152551'!U9</f>
        <v>2023-49</v>
      </c>
      <c r="V9" s="31" t="str">
        <f>'152551'!V9</f>
        <v>2023-50</v>
      </c>
      <c r="W9" s="31" t="str">
        <f>'152551'!W9</f>
        <v>2023-51</v>
      </c>
      <c r="X9" s="31" t="str">
        <f>'152551'!X9</f>
        <v>2023-52</v>
      </c>
      <c r="Y9" s="31" t="s">
        <v>110</v>
      </c>
      <c r="Z9" s="31" t="s">
        <v>111</v>
      </c>
      <c r="AA9" s="31" t="s">
        <v>112</v>
      </c>
      <c r="AB9" s="31" t="s">
        <v>113</v>
      </c>
      <c r="AC9" s="31" t="s">
        <v>114</v>
      </c>
      <c r="AD9" s="31" t="s">
        <v>115</v>
      </c>
      <c r="AE9" s="153"/>
    </row>
    <row r="10" spans="1:43" s="2" customFormat="1" ht="50.1" customHeight="1" thickTop="1" thickBot="1">
      <c r="A10" s="167">
        <f>'PANEL DE CONTROL DISTRITAL'!A9</f>
        <v>1</v>
      </c>
      <c r="B10" s="169" t="str">
        <f>'PANEL DE CONTROL DISTRITAL'!B9</f>
        <v>ENTREVISTA</v>
      </c>
      <c r="C10" s="166" t="str">
        <f>'PANEL DE CONTROL DISTRITAL'!C9</f>
        <v xml:space="preserve"> Auxiliar de Atención Ciudadana</v>
      </c>
      <c r="D10" s="170" t="str">
        <f>'PANEL DE CONTROL DISTRITAL'!D9</f>
        <v>Efectividad de la entrevista =</v>
      </c>
      <c r="E10" s="166" t="str">
        <f>'PANEL DE CONTROL DISTRITAL'!E9</f>
        <v>(Número de trámites aplicados / (Número de fichas requisitadas - Notificaciones de improcedencia de trámite)) x 100</v>
      </c>
      <c r="F10" s="171" t="str">
        <f>'PANEL DE CONTROL DISTRITAL'!F9</f>
        <v>Semanal (remesa)</v>
      </c>
      <c r="G10" s="172">
        <f>'PANEL DE CONTROL DISTRITAL'!G9</f>
        <v>0.9</v>
      </c>
      <c r="H10" s="25" t="str">
        <f>'PANEL DE CONTROL DISTRITAL'!H9</f>
        <v>Número de trámites aplicados</v>
      </c>
      <c r="I10" s="23">
        <v>38</v>
      </c>
      <c r="J10" s="23">
        <v>208</v>
      </c>
      <c r="K10" s="23">
        <v>72</v>
      </c>
      <c r="L10" s="23">
        <v>137</v>
      </c>
      <c r="M10" s="23">
        <v>122</v>
      </c>
      <c r="N10" s="23">
        <v>163</v>
      </c>
      <c r="O10" s="23">
        <v>159</v>
      </c>
      <c r="P10" s="23">
        <v>102</v>
      </c>
      <c r="Q10" s="23">
        <v>116</v>
      </c>
      <c r="R10" s="23">
        <v>79</v>
      </c>
      <c r="S10" s="23">
        <v>110</v>
      </c>
      <c r="T10" s="23">
        <v>213</v>
      </c>
      <c r="U10" s="23">
        <v>99</v>
      </c>
      <c r="V10" s="23">
        <v>283</v>
      </c>
      <c r="W10" s="23">
        <v>345</v>
      </c>
      <c r="X10" s="23">
        <v>307</v>
      </c>
      <c r="Y10" s="23">
        <v>269</v>
      </c>
      <c r="Z10" s="23">
        <v>173</v>
      </c>
      <c r="AA10" s="64">
        <v>174</v>
      </c>
      <c r="AB10" s="64">
        <v>320</v>
      </c>
      <c r="AC10" s="64">
        <v>388</v>
      </c>
      <c r="AD10" s="64">
        <v>124</v>
      </c>
      <c r="AE10" s="168">
        <f>IFERROR(SUM(I10:AD10)/SUM(I11:AD11),0)</f>
        <v>1</v>
      </c>
    </row>
    <row r="11" spans="1:43" s="2" customFormat="1" ht="50.1" customHeight="1" thickTop="1" thickBot="1">
      <c r="A11" s="167"/>
      <c r="B11" s="169"/>
      <c r="C11" s="166"/>
      <c r="D11" s="170"/>
      <c r="E11" s="166"/>
      <c r="F11" s="171"/>
      <c r="G11" s="172"/>
      <c r="H11" s="25" t="str">
        <f>'PANEL DE CONTROL DISTRITAL'!H10</f>
        <v>Número de fichas requisitadas - Notificaciones de improcedencia de trámite</v>
      </c>
      <c r="I11" s="43">
        <v>38</v>
      </c>
      <c r="J11" s="43">
        <v>208</v>
      </c>
      <c r="K11" s="43">
        <v>72</v>
      </c>
      <c r="L11" s="43">
        <v>137</v>
      </c>
      <c r="M11" s="43">
        <v>122</v>
      </c>
      <c r="N11" s="43">
        <v>163</v>
      </c>
      <c r="O11" s="43">
        <v>159</v>
      </c>
      <c r="P11" s="43">
        <v>102</v>
      </c>
      <c r="Q11" s="43">
        <v>116</v>
      </c>
      <c r="R11" s="43">
        <v>79</v>
      </c>
      <c r="S11" s="43">
        <v>110</v>
      </c>
      <c r="T11" s="43">
        <v>213</v>
      </c>
      <c r="U11" s="43">
        <v>99</v>
      </c>
      <c r="V11" s="43">
        <v>283</v>
      </c>
      <c r="W11" s="43">
        <v>345</v>
      </c>
      <c r="X11" s="43">
        <v>307</v>
      </c>
      <c r="Y11" s="43">
        <v>269</v>
      </c>
      <c r="Z11" s="43">
        <v>173</v>
      </c>
      <c r="AA11" s="68">
        <v>174</v>
      </c>
      <c r="AB11" s="68">
        <v>320</v>
      </c>
      <c r="AC11" s="68">
        <v>388</v>
      </c>
      <c r="AD11" s="68">
        <v>124</v>
      </c>
      <c r="AE11" s="168"/>
    </row>
    <row r="12" spans="1:43" s="45" customFormat="1" ht="8.1" customHeight="1" thickTop="1" thickBot="1">
      <c r="A12" s="167"/>
      <c r="B12" s="167"/>
      <c r="C12" s="167"/>
      <c r="D12" s="167"/>
      <c r="E12" s="167"/>
      <c r="F12" s="167"/>
      <c r="G12" s="167"/>
      <c r="H12" s="167"/>
      <c r="I12" s="167"/>
      <c r="J12" s="167"/>
      <c r="K12" s="167"/>
      <c r="L12" s="167"/>
      <c r="M12" s="167"/>
      <c r="N12" s="167"/>
      <c r="O12" s="167"/>
      <c r="P12" s="167"/>
      <c r="Q12" s="167"/>
      <c r="R12" s="167"/>
      <c r="S12" s="167"/>
      <c r="T12" s="167"/>
      <c r="U12" s="167"/>
      <c r="V12" s="167"/>
      <c r="W12" s="167"/>
      <c r="X12" s="167"/>
      <c r="Y12" s="167"/>
      <c r="Z12" s="167"/>
      <c r="AA12" s="167"/>
      <c r="AB12" s="167"/>
      <c r="AC12" s="167"/>
      <c r="AD12" s="167"/>
      <c r="AE12" s="167"/>
      <c r="AF12" s="44"/>
      <c r="AG12" s="44"/>
      <c r="AH12" s="44"/>
      <c r="AI12" s="44"/>
      <c r="AJ12" s="44"/>
      <c r="AK12" s="44"/>
      <c r="AL12" s="44"/>
      <c r="AM12" s="44"/>
      <c r="AN12" s="44"/>
      <c r="AO12" s="44"/>
      <c r="AP12" s="44"/>
      <c r="AQ12" s="44"/>
    </row>
    <row r="13" spans="1:43" s="3" customFormat="1" ht="50.1" customHeight="1" thickTop="1" thickBot="1">
      <c r="A13" s="167">
        <f>'PANEL DE CONTROL DISTRITAL'!A12</f>
        <v>2</v>
      </c>
      <c r="B13" s="169" t="str">
        <f>'PANEL DE CONTROL DISTRITAL'!B12</f>
        <v>TRÁMITE</v>
      </c>
      <c r="C13" s="166" t="str">
        <f>'PANEL DE CONTROL DISTRITAL'!C12</f>
        <v>Operador de Equipo Tecnológico</v>
      </c>
      <c r="D13" s="170" t="str">
        <f>'PANEL DE CONTROL DISTRITAL'!D12</f>
        <v>Trámites exitosos efectivos=</v>
      </c>
      <c r="E13" s="166" t="str">
        <f>'PANEL DE CONTROL DISTRITAL'!E12</f>
        <v>(Número de trámites exitosos / Número de trámites aplicados) x 100</v>
      </c>
      <c r="F13" s="171" t="str">
        <f>'PANEL DE CONTROL DISTRITAL'!F12</f>
        <v>Semanal (remesa)</v>
      </c>
      <c r="G13" s="172">
        <f>'PANEL DE CONTROL DISTRITAL'!G12</f>
        <v>0.9</v>
      </c>
      <c r="H13" s="25" t="str">
        <f>'PANEL DE CONTROL DISTRITAL'!H12</f>
        <v>Número de trámites exitosos</v>
      </c>
      <c r="I13" s="23">
        <v>38</v>
      </c>
      <c r="J13" s="23">
        <v>205</v>
      </c>
      <c r="K13" s="23">
        <v>72</v>
      </c>
      <c r="L13" s="23">
        <v>136</v>
      </c>
      <c r="M13" s="23">
        <v>122</v>
      </c>
      <c r="N13" s="23">
        <v>160</v>
      </c>
      <c r="O13" s="23">
        <v>158</v>
      </c>
      <c r="P13" s="23">
        <v>101</v>
      </c>
      <c r="Q13" s="23">
        <v>115</v>
      </c>
      <c r="R13" s="23">
        <v>79</v>
      </c>
      <c r="S13" s="23">
        <v>110</v>
      </c>
      <c r="T13" s="23">
        <v>211</v>
      </c>
      <c r="U13" s="23">
        <v>99</v>
      </c>
      <c r="V13" s="23">
        <v>280</v>
      </c>
      <c r="W13" s="23">
        <v>337</v>
      </c>
      <c r="X13" s="23">
        <v>305</v>
      </c>
      <c r="Y13" s="23">
        <v>269</v>
      </c>
      <c r="Z13" s="23">
        <v>170</v>
      </c>
      <c r="AA13" s="64">
        <v>173</v>
      </c>
      <c r="AB13" s="65">
        <v>320</v>
      </c>
      <c r="AC13" s="64">
        <v>382</v>
      </c>
      <c r="AD13" s="64">
        <v>124</v>
      </c>
      <c r="AE13" s="168">
        <f>IFERROR(SUM(I13:AD13)/SUM(I14:AD14),0)</f>
        <v>0.99125218695326167</v>
      </c>
    </row>
    <row r="14" spans="1:43" s="3" customFormat="1" ht="50.1" customHeight="1" thickTop="1" thickBot="1">
      <c r="A14" s="167"/>
      <c r="B14" s="169"/>
      <c r="C14" s="166"/>
      <c r="D14" s="170"/>
      <c r="E14" s="166"/>
      <c r="F14" s="171"/>
      <c r="G14" s="172"/>
      <c r="H14" s="25" t="str">
        <f>'PANEL DE CONTROL DISTRITAL'!H13</f>
        <v>Número de trámites aplicados</v>
      </c>
      <c r="I14" s="43">
        <v>38</v>
      </c>
      <c r="J14" s="43">
        <v>208</v>
      </c>
      <c r="K14" s="43">
        <v>72</v>
      </c>
      <c r="L14" s="43">
        <v>137</v>
      </c>
      <c r="M14" s="43">
        <v>122</v>
      </c>
      <c r="N14" s="43">
        <v>163</v>
      </c>
      <c r="O14" s="43">
        <v>159</v>
      </c>
      <c r="P14" s="43">
        <v>102</v>
      </c>
      <c r="Q14" s="43">
        <v>116</v>
      </c>
      <c r="R14" s="43">
        <v>79</v>
      </c>
      <c r="S14" s="43">
        <v>110</v>
      </c>
      <c r="T14" s="43">
        <v>213</v>
      </c>
      <c r="U14" s="43">
        <v>99</v>
      </c>
      <c r="V14" s="43">
        <v>283</v>
      </c>
      <c r="W14" s="43">
        <v>345</v>
      </c>
      <c r="X14" s="43">
        <v>307</v>
      </c>
      <c r="Y14" s="43">
        <v>269</v>
      </c>
      <c r="Z14" s="43">
        <v>173</v>
      </c>
      <c r="AA14" s="68">
        <v>174</v>
      </c>
      <c r="AB14" s="68">
        <v>320</v>
      </c>
      <c r="AC14" s="68">
        <v>388</v>
      </c>
      <c r="AD14" s="68">
        <v>124</v>
      </c>
      <c r="AE14" s="168"/>
    </row>
    <row r="15" spans="1:43" s="45" customFormat="1" ht="8.1" customHeight="1" thickTop="1" thickBot="1">
      <c r="A15" s="167"/>
      <c r="B15" s="167"/>
      <c r="C15" s="167"/>
      <c r="D15" s="167"/>
      <c r="E15" s="167"/>
      <c r="F15" s="167"/>
      <c r="G15" s="167"/>
      <c r="H15" s="167"/>
      <c r="I15" s="167"/>
      <c r="J15" s="167"/>
      <c r="K15" s="167"/>
      <c r="L15" s="167"/>
      <c r="M15" s="167"/>
      <c r="N15" s="167"/>
      <c r="O15" s="167"/>
      <c r="P15" s="167"/>
      <c r="Q15" s="167"/>
      <c r="R15" s="167"/>
      <c r="S15" s="167"/>
      <c r="T15" s="167"/>
      <c r="U15" s="167"/>
      <c r="V15" s="167"/>
      <c r="W15" s="167"/>
      <c r="X15" s="167"/>
      <c r="Y15" s="167"/>
      <c r="Z15" s="167"/>
      <c r="AA15" s="167"/>
      <c r="AB15" s="167"/>
      <c r="AC15" s="167"/>
      <c r="AD15" s="167"/>
      <c r="AE15" s="167"/>
      <c r="AF15" s="44"/>
      <c r="AG15" s="44"/>
      <c r="AH15" s="44"/>
      <c r="AI15" s="44"/>
      <c r="AJ15" s="44"/>
      <c r="AK15" s="44"/>
      <c r="AL15" s="44"/>
      <c r="AM15" s="44"/>
      <c r="AN15" s="44"/>
      <c r="AO15" s="44"/>
      <c r="AP15" s="44"/>
      <c r="AQ15" s="44"/>
    </row>
    <row r="16" spans="1:43" s="3" customFormat="1" ht="50.1" customHeight="1" thickTop="1" thickBot="1">
      <c r="A16" s="167">
        <f>'PANEL DE CONTROL DISTRITAL'!A15</f>
        <v>3</v>
      </c>
      <c r="B16" s="169" t="str">
        <f>'PANEL DE CONTROL DISTRITAL'!B15</f>
        <v>TRANSFERENCIA</v>
      </c>
      <c r="C16" s="166" t="str">
        <f>'PANEL DE CONTROL DISTRITAL'!C15</f>
        <v>Responsable de Módulo</v>
      </c>
      <c r="D16" s="170" t="str">
        <f>'PANEL DE CONTROL DISTRITAL'!D15</f>
        <v xml:space="preserve">Transacciones exitosas = </v>
      </c>
      <c r="E16" s="166" t="str">
        <f>'PANEL DE CONTROL DISTRITAL'!E15</f>
        <v>(Número de Archivos de Transacción aceptados /Total de Archivos de Transacción procesados) x100</v>
      </c>
      <c r="F16" s="171" t="str">
        <f>'PANEL DE CONTROL DISTRITAL'!F15</f>
        <v>Semanal (remesa)</v>
      </c>
      <c r="G16" s="172">
        <f>'PANEL DE CONTROL DISTRITAL'!G15</f>
        <v>0.9</v>
      </c>
      <c r="H16" s="25" t="str">
        <f>'PANEL DE CONTROL DISTRITAL'!H15</f>
        <v>Número de Archivos de Transacción aceptados</v>
      </c>
      <c r="I16" s="23">
        <v>38</v>
      </c>
      <c r="J16" s="23">
        <v>208</v>
      </c>
      <c r="K16" s="23">
        <v>72</v>
      </c>
      <c r="L16" s="23">
        <v>137</v>
      </c>
      <c r="M16" s="23">
        <v>122</v>
      </c>
      <c r="N16" s="23">
        <v>163</v>
      </c>
      <c r="O16" s="23">
        <v>159</v>
      </c>
      <c r="P16" s="23">
        <v>102</v>
      </c>
      <c r="Q16" s="23">
        <v>116</v>
      </c>
      <c r="R16" s="23">
        <v>79</v>
      </c>
      <c r="S16" s="23">
        <v>110</v>
      </c>
      <c r="T16" s="23">
        <v>213</v>
      </c>
      <c r="U16" s="23">
        <v>99</v>
      </c>
      <c r="V16" s="23">
        <v>283</v>
      </c>
      <c r="W16" s="23">
        <v>345</v>
      </c>
      <c r="X16" s="23">
        <v>307</v>
      </c>
      <c r="Y16" s="23">
        <v>269</v>
      </c>
      <c r="Z16" s="23">
        <v>173</v>
      </c>
      <c r="AA16" s="64">
        <v>174</v>
      </c>
      <c r="AB16" s="64">
        <v>320</v>
      </c>
      <c r="AC16" s="64">
        <v>388</v>
      </c>
      <c r="AD16" s="64">
        <v>124</v>
      </c>
      <c r="AE16" s="168">
        <f>IFERROR(SUM(I16:AD16)/SUM(I17:AD17),0)</f>
        <v>1</v>
      </c>
    </row>
    <row r="17" spans="1:43" s="3" customFormat="1" ht="50.1" customHeight="1" thickTop="1" thickBot="1">
      <c r="A17" s="167"/>
      <c r="B17" s="169"/>
      <c r="C17" s="166"/>
      <c r="D17" s="170"/>
      <c r="E17" s="166"/>
      <c r="F17" s="171"/>
      <c r="G17" s="172"/>
      <c r="H17" s="25" t="str">
        <f>'PANEL DE CONTROL DISTRITAL'!H16</f>
        <v>Total de Archivos de Transacción procesados</v>
      </c>
      <c r="I17" s="43">
        <v>38</v>
      </c>
      <c r="J17" s="43">
        <v>208</v>
      </c>
      <c r="K17" s="43">
        <v>72</v>
      </c>
      <c r="L17" s="43">
        <v>137</v>
      </c>
      <c r="M17" s="43">
        <v>122</v>
      </c>
      <c r="N17" s="43">
        <v>163</v>
      </c>
      <c r="O17" s="43">
        <v>159</v>
      </c>
      <c r="P17" s="43">
        <v>102</v>
      </c>
      <c r="Q17" s="43">
        <v>116</v>
      </c>
      <c r="R17" s="43">
        <v>79</v>
      </c>
      <c r="S17" s="43">
        <v>110</v>
      </c>
      <c r="T17" s="43">
        <v>213</v>
      </c>
      <c r="U17" s="43">
        <v>99</v>
      </c>
      <c r="V17" s="43">
        <v>283</v>
      </c>
      <c r="W17" s="43">
        <v>345</v>
      </c>
      <c r="X17" s="43">
        <v>307</v>
      </c>
      <c r="Y17" s="43">
        <v>269</v>
      </c>
      <c r="Z17" s="43">
        <v>173</v>
      </c>
      <c r="AA17" s="68">
        <v>174</v>
      </c>
      <c r="AB17" s="68">
        <v>320</v>
      </c>
      <c r="AC17" s="68">
        <v>388</v>
      </c>
      <c r="AD17" s="68">
        <v>124</v>
      </c>
      <c r="AE17" s="168"/>
    </row>
    <row r="18" spans="1:43" s="45" customFormat="1" ht="8.1" customHeight="1" thickTop="1" thickBot="1">
      <c r="A18" s="167"/>
      <c r="B18" s="167"/>
      <c r="C18" s="167"/>
      <c r="D18" s="167"/>
      <c r="E18" s="167"/>
      <c r="F18" s="167"/>
      <c r="G18" s="167"/>
      <c r="H18" s="167"/>
      <c r="I18" s="167"/>
      <c r="J18" s="167"/>
      <c r="K18" s="167"/>
      <c r="L18" s="167"/>
      <c r="M18" s="167"/>
      <c r="N18" s="167"/>
      <c r="O18" s="167"/>
      <c r="P18" s="167"/>
      <c r="Q18" s="167"/>
      <c r="R18" s="167"/>
      <c r="S18" s="167"/>
      <c r="T18" s="167"/>
      <c r="U18" s="167"/>
      <c r="V18" s="167"/>
      <c r="W18" s="167"/>
      <c r="X18" s="167"/>
      <c r="Y18" s="167"/>
      <c r="Z18" s="167"/>
      <c r="AA18" s="167"/>
      <c r="AB18" s="167"/>
      <c r="AC18" s="167"/>
      <c r="AD18" s="167"/>
      <c r="AE18" s="167"/>
      <c r="AF18" s="44"/>
      <c r="AG18" s="44"/>
      <c r="AH18" s="44"/>
      <c r="AI18" s="44"/>
      <c r="AJ18" s="44"/>
      <c r="AK18" s="44"/>
      <c r="AL18" s="44"/>
      <c r="AM18" s="44"/>
      <c r="AN18" s="44"/>
      <c r="AO18" s="44"/>
      <c r="AP18" s="44"/>
      <c r="AQ18" s="44"/>
    </row>
    <row r="19" spans="1:43" s="3" customFormat="1" ht="50.1" customHeight="1" thickTop="1" thickBot="1">
      <c r="A19" s="167">
        <f>'PANEL DE CONTROL DISTRITAL'!A18</f>
        <v>4</v>
      </c>
      <c r="B19" s="169" t="str">
        <f>'PANEL DE CONTROL DISTRITAL'!B18</f>
        <v>CONCILIACIÓN</v>
      </c>
      <c r="C19" s="166" t="str">
        <f>'PANEL DE CONTROL DISTRITAL'!C18</f>
        <v>Responsable de Módulo</v>
      </c>
      <c r="D19" s="170" t="str">
        <f>'PANEL DE CONTROL DISTRITAL'!D18</f>
        <v xml:space="preserve">Credenciales disponibles para entrega = </v>
      </c>
      <c r="E19" s="166" t="str">
        <f>'PANEL DE CONTROL DISTRITAL'!E18</f>
        <v>((Credenciales recibidas - Credenciales inconsistentes) / Credenciales recibidas) x 100</v>
      </c>
      <c r="F19" s="171" t="str">
        <f>'PANEL DE CONTROL DISTRITAL'!F18</f>
        <v>Semanal (remesa)</v>
      </c>
      <c r="G19" s="172">
        <f>'PANEL DE CONTROL DISTRITAL'!G18</f>
        <v>0.9</v>
      </c>
      <c r="H19" s="25" t="str">
        <f>'PANEL DE CONTROL DISTRITAL'!H18</f>
        <v xml:space="preserve">Credenciales Recibidas - Credenciales inconsistentes </v>
      </c>
      <c r="I19" s="23">
        <v>0</v>
      </c>
      <c r="J19" s="23">
        <v>83</v>
      </c>
      <c r="K19" s="23">
        <v>184</v>
      </c>
      <c r="L19" s="23">
        <v>129</v>
      </c>
      <c r="M19" s="23">
        <v>94</v>
      </c>
      <c r="N19" s="23">
        <v>145</v>
      </c>
      <c r="O19" s="23">
        <v>87</v>
      </c>
      <c r="P19" s="23">
        <v>272</v>
      </c>
      <c r="Q19" s="23">
        <v>101</v>
      </c>
      <c r="R19" s="23">
        <v>108</v>
      </c>
      <c r="S19" s="23">
        <v>112</v>
      </c>
      <c r="T19" s="23">
        <v>118</v>
      </c>
      <c r="U19" s="23">
        <v>118</v>
      </c>
      <c r="V19" s="64">
        <v>132</v>
      </c>
      <c r="W19" s="65">
        <v>247</v>
      </c>
      <c r="X19" s="65">
        <v>338</v>
      </c>
      <c r="Y19" s="65">
        <v>359</v>
      </c>
      <c r="Z19" s="65">
        <v>8</v>
      </c>
      <c r="AA19" s="64">
        <v>304</v>
      </c>
      <c r="AB19" s="64">
        <v>288</v>
      </c>
      <c r="AC19" s="64">
        <v>278</v>
      </c>
      <c r="AD19" s="64">
        <v>86</v>
      </c>
      <c r="AE19" s="168">
        <f>IFERROR(SUM(I19:AD19)/SUM(I20:AD20),0)</f>
        <v>1</v>
      </c>
    </row>
    <row r="20" spans="1:43" s="3" customFormat="1" ht="50.1" customHeight="1" thickTop="1" thickBot="1">
      <c r="A20" s="167"/>
      <c r="B20" s="169"/>
      <c r="C20" s="166"/>
      <c r="D20" s="170"/>
      <c r="E20" s="166"/>
      <c r="F20" s="171"/>
      <c r="G20" s="172"/>
      <c r="H20" s="25" t="str">
        <f>'PANEL DE CONTROL DISTRITAL'!H19</f>
        <v>Credenciales recibidas</v>
      </c>
      <c r="I20" s="43">
        <v>0</v>
      </c>
      <c r="J20" s="43">
        <v>83</v>
      </c>
      <c r="K20" s="43">
        <v>184</v>
      </c>
      <c r="L20" s="43">
        <v>129</v>
      </c>
      <c r="M20" s="43">
        <v>94</v>
      </c>
      <c r="N20" s="43">
        <v>145</v>
      </c>
      <c r="O20" s="43">
        <v>87</v>
      </c>
      <c r="P20" s="43">
        <v>272</v>
      </c>
      <c r="Q20" s="43">
        <v>101</v>
      </c>
      <c r="R20" s="43">
        <v>108</v>
      </c>
      <c r="S20" s="43">
        <v>112</v>
      </c>
      <c r="T20" s="43">
        <v>118</v>
      </c>
      <c r="U20" s="43">
        <v>118</v>
      </c>
      <c r="V20" s="66">
        <v>132</v>
      </c>
      <c r="W20" s="67">
        <v>247</v>
      </c>
      <c r="X20" s="67">
        <v>338</v>
      </c>
      <c r="Y20" s="67">
        <v>359</v>
      </c>
      <c r="Z20" s="67">
        <v>8</v>
      </c>
      <c r="AA20" s="68">
        <v>304</v>
      </c>
      <c r="AB20" s="68">
        <v>288</v>
      </c>
      <c r="AC20" s="68">
        <v>278</v>
      </c>
      <c r="AD20" s="68">
        <v>86</v>
      </c>
      <c r="AE20" s="168"/>
    </row>
    <row r="21" spans="1:43" s="45" customFormat="1" ht="7.5" customHeight="1" thickTop="1" thickBot="1">
      <c r="A21" s="46"/>
      <c r="B21" s="47"/>
      <c r="C21" s="48"/>
      <c r="D21" s="49"/>
      <c r="E21" s="48"/>
      <c r="F21" s="50"/>
      <c r="G21" s="51"/>
      <c r="H21" s="52"/>
      <c r="I21" s="53"/>
      <c r="J21" s="53"/>
      <c r="K21" s="53"/>
      <c r="L21" s="53"/>
      <c r="M21" s="53"/>
      <c r="N21" s="53"/>
      <c r="O21" s="53"/>
      <c r="P21" s="53"/>
      <c r="Q21" s="53"/>
      <c r="R21" s="53"/>
      <c r="S21" s="53"/>
      <c r="T21" s="53"/>
      <c r="U21" s="53"/>
      <c r="V21" s="53"/>
      <c r="W21" s="53"/>
      <c r="X21" s="53"/>
      <c r="Y21" s="53"/>
      <c r="Z21" s="53"/>
      <c r="AA21" s="53"/>
      <c r="AB21" s="53"/>
      <c r="AC21" s="53"/>
      <c r="AD21" s="53"/>
      <c r="AE21" s="54"/>
      <c r="AF21" s="44"/>
      <c r="AG21" s="44"/>
      <c r="AH21" s="44"/>
      <c r="AI21" s="44"/>
      <c r="AJ21" s="44"/>
      <c r="AK21" s="44"/>
      <c r="AL21" s="44"/>
      <c r="AM21" s="44"/>
      <c r="AN21" s="44"/>
      <c r="AO21" s="44"/>
      <c r="AP21" s="44"/>
      <c r="AQ21" s="44"/>
    </row>
    <row r="22" spans="1:43" s="3" customFormat="1" ht="50.1" customHeight="1" thickTop="1" thickBot="1">
      <c r="A22" s="167">
        <f>'PANEL DE CONTROL DISTRITAL'!A21</f>
        <v>5</v>
      </c>
      <c r="B22" s="169" t="str">
        <f>'PANEL DE CONTROL DISTRITAL'!B21</f>
        <v>CONCILIACIÓN</v>
      </c>
      <c r="C22" s="166" t="str">
        <f>'PANEL DE CONTROL DISTRITAL'!C21</f>
        <v>Responsable de Módulo</v>
      </c>
      <c r="D22" s="170" t="str">
        <f>'PANEL DE CONTROL DISTRITAL'!D21</f>
        <v xml:space="preserve">Credenciales disponibles para entrega = </v>
      </c>
      <c r="E22" s="166" t="str">
        <f>'PANEL DE CONTROL DISTRITAL'!E21</f>
        <v>(Credenciales en resguardo / Credenciales totales en SIIRFE disponibles para entrega) x 100</v>
      </c>
      <c r="F22" s="171" t="str">
        <f>'PANEL DE CONTROL DISTRITAL'!F21</f>
        <v>Semanal (remesa)</v>
      </c>
      <c r="G22" s="172">
        <f>'PANEL DE CONTROL DISTRITAL'!G21</f>
        <v>1</v>
      </c>
      <c r="H22" s="25" t="str">
        <f>'PANEL DE CONTROL DISTRITAL'!H21</f>
        <v>Credenciales en resguardo</v>
      </c>
      <c r="I22" s="23">
        <v>486</v>
      </c>
      <c r="J22" s="23">
        <v>314</v>
      </c>
      <c r="K22" s="23">
        <v>329</v>
      </c>
      <c r="L22" s="23">
        <v>230</v>
      </c>
      <c r="M22" s="23">
        <v>231</v>
      </c>
      <c r="N22" s="23">
        <v>253</v>
      </c>
      <c r="O22" s="23">
        <v>206</v>
      </c>
      <c r="P22" s="23">
        <v>382</v>
      </c>
      <c r="Q22" s="23">
        <v>295</v>
      </c>
      <c r="R22" s="23">
        <v>318</v>
      </c>
      <c r="S22" s="23">
        <v>313</v>
      </c>
      <c r="T22" s="23">
        <v>291</v>
      </c>
      <c r="U22" s="23">
        <v>326</v>
      </c>
      <c r="V22" s="23">
        <v>320</v>
      </c>
      <c r="W22" s="23">
        <v>358</v>
      </c>
      <c r="X22" s="23">
        <v>573</v>
      </c>
      <c r="Y22" s="23">
        <v>564</v>
      </c>
      <c r="Z22" s="23">
        <v>384</v>
      </c>
      <c r="AA22" s="64">
        <v>359</v>
      </c>
      <c r="AB22" s="64">
        <v>402</v>
      </c>
      <c r="AC22" s="64">
        <v>416</v>
      </c>
      <c r="AD22" s="64">
        <v>477</v>
      </c>
      <c r="AE22" s="168">
        <f>IFERROR(SUM(I22:AD22)/SUM(I23:AD23),0)</f>
        <v>1</v>
      </c>
    </row>
    <row r="23" spans="1:43" s="3" customFormat="1" ht="50.1" customHeight="1" thickTop="1" thickBot="1">
      <c r="A23" s="167"/>
      <c r="B23" s="169"/>
      <c r="C23" s="166"/>
      <c r="D23" s="170"/>
      <c r="E23" s="166"/>
      <c r="F23" s="171"/>
      <c r="G23" s="172"/>
      <c r="H23" s="25" t="str">
        <f>'PANEL DE CONTROL DISTRITAL'!H22</f>
        <v>Credenciales totales en SIIRFE disponibles para entrega</v>
      </c>
      <c r="I23" s="43">
        <v>486</v>
      </c>
      <c r="J23" s="43">
        <v>314</v>
      </c>
      <c r="K23" s="43">
        <v>329</v>
      </c>
      <c r="L23" s="43">
        <v>230</v>
      </c>
      <c r="M23" s="43">
        <v>231</v>
      </c>
      <c r="N23" s="43">
        <v>253</v>
      </c>
      <c r="O23" s="43">
        <v>206</v>
      </c>
      <c r="P23" s="43">
        <v>382</v>
      </c>
      <c r="Q23" s="43">
        <v>295</v>
      </c>
      <c r="R23" s="43">
        <v>318</v>
      </c>
      <c r="S23" s="43">
        <v>313</v>
      </c>
      <c r="T23" s="43">
        <v>291</v>
      </c>
      <c r="U23" s="43">
        <v>326</v>
      </c>
      <c r="V23" s="43">
        <v>320</v>
      </c>
      <c r="W23" s="43">
        <v>358</v>
      </c>
      <c r="X23" s="43">
        <v>573</v>
      </c>
      <c r="Y23" s="43">
        <v>564</v>
      </c>
      <c r="Z23" s="43">
        <v>384</v>
      </c>
      <c r="AA23" s="68">
        <v>359</v>
      </c>
      <c r="AB23" s="68">
        <v>402</v>
      </c>
      <c r="AC23" s="68">
        <v>416</v>
      </c>
      <c r="AD23" s="68">
        <v>477</v>
      </c>
      <c r="AE23" s="168"/>
    </row>
    <row r="24" spans="1:43" s="4" customFormat="1" ht="7.5" customHeight="1" thickTop="1" thickBot="1">
      <c r="A24" s="195"/>
      <c r="B24" s="196"/>
      <c r="C24" s="196"/>
      <c r="D24" s="196"/>
      <c r="E24" s="196"/>
      <c r="F24" s="196"/>
      <c r="G24" s="196"/>
      <c r="H24" s="196"/>
      <c r="I24" s="196"/>
      <c r="J24" s="196"/>
      <c r="K24" s="196"/>
      <c r="L24" s="196"/>
      <c r="M24" s="196"/>
      <c r="N24" s="196"/>
      <c r="O24" s="196"/>
      <c r="P24" s="196"/>
      <c r="Q24" s="196"/>
      <c r="R24" s="196"/>
      <c r="S24" s="196"/>
      <c r="T24" s="196"/>
      <c r="U24" s="196"/>
      <c r="V24" s="196"/>
      <c r="W24" s="196"/>
      <c r="X24" s="196"/>
      <c r="Y24" s="196"/>
      <c r="Z24" s="196"/>
      <c r="AA24" s="196"/>
      <c r="AB24" s="196"/>
      <c r="AC24" s="196"/>
      <c r="AD24" s="196"/>
      <c r="AE24" s="197"/>
    </row>
    <row r="25" spans="1:43" ht="50.1" customHeight="1" thickTop="1" thickBot="1">
      <c r="A25" s="167">
        <f>'PANEL DE CONTROL DISTRITAL'!A24</f>
        <v>6</v>
      </c>
      <c r="B25" s="169" t="str">
        <f>'PANEL DE CONTROL DISTRITAL'!B24</f>
        <v>ENTREGA</v>
      </c>
      <c r="C25" s="166" t="str">
        <f>'PANEL DE CONTROL DISTRITAL'!C24</f>
        <v>Operador de Equipo Tecnológico</v>
      </c>
      <c r="D25" s="170" t="str">
        <f>'PANEL DE CONTROL DISTRITAL'!D24</f>
        <v xml:space="preserve">Efectividad de entrega de CPV en MAC = </v>
      </c>
      <c r="E25" s="166" t="str">
        <f>'PANEL DE CONTROL DISTRITAL'!E24</f>
        <v>(Total de credenciales entregadas / Total de credenciales solicitadas) x 100</v>
      </c>
      <c r="F25" s="171" t="str">
        <f>'PANEL DE CONTROL DISTRITAL'!F24</f>
        <v>Semanal (remesa)</v>
      </c>
      <c r="G25" s="172">
        <f>'PANEL DE CONTROL DISTRITAL'!G24</f>
        <v>0.9</v>
      </c>
      <c r="H25" s="25" t="str">
        <f>'PANEL DE CONTROL DISTRITAL'!H24</f>
        <v xml:space="preserve">Total de credenciales entregadas </v>
      </c>
      <c r="I25" s="23">
        <v>63</v>
      </c>
      <c r="J25" s="23">
        <v>255</v>
      </c>
      <c r="K25" s="23">
        <v>166</v>
      </c>
      <c r="L25" s="23">
        <v>228</v>
      </c>
      <c r="M25" s="23">
        <v>93</v>
      </c>
      <c r="N25" s="23">
        <v>122</v>
      </c>
      <c r="O25" s="23">
        <v>134</v>
      </c>
      <c r="P25" s="23">
        <v>96</v>
      </c>
      <c r="Q25" s="23">
        <v>188</v>
      </c>
      <c r="R25" s="23">
        <v>85</v>
      </c>
      <c r="S25" s="23">
        <v>117</v>
      </c>
      <c r="T25" s="23">
        <v>136</v>
      </c>
      <c r="U25" s="23">
        <v>83</v>
      </c>
      <c r="V25" s="23">
        <v>138</v>
      </c>
      <c r="W25" s="23">
        <v>209</v>
      </c>
      <c r="X25" s="23">
        <v>123</v>
      </c>
      <c r="Y25" s="23">
        <v>368</v>
      </c>
      <c r="Z25" s="23">
        <v>188</v>
      </c>
      <c r="AA25" s="64">
        <v>329</v>
      </c>
      <c r="AB25" s="64">
        <v>245</v>
      </c>
      <c r="AC25" s="64">
        <v>261</v>
      </c>
      <c r="AD25" s="64">
        <v>25</v>
      </c>
      <c r="AE25" s="168">
        <f>IFERROR(SUM(I25:AD25)/SUM(I26:AD26),0)</f>
        <v>1</v>
      </c>
    </row>
    <row r="26" spans="1:43" ht="50.1" customHeight="1" thickTop="1" thickBot="1">
      <c r="A26" s="167"/>
      <c r="B26" s="169"/>
      <c r="C26" s="166"/>
      <c r="D26" s="170"/>
      <c r="E26" s="166"/>
      <c r="F26" s="171"/>
      <c r="G26" s="172"/>
      <c r="H26" s="25" t="str">
        <f>'PANEL DE CONTROL DISTRITAL'!H25</f>
        <v xml:space="preserve"> Total de credenciales solicitadas</v>
      </c>
      <c r="I26" s="43">
        <v>63</v>
      </c>
      <c r="J26" s="43">
        <v>255</v>
      </c>
      <c r="K26" s="43">
        <v>166</v>
      </c>
      <c r="L26" s="43">
        <v>228</v>
      </c>
      <c r="M26" s="43">
        <v>93</v>
      </c>
      <c r="N26" s="43">
        <v>122</v>
      </c>
      <c r="O26" s="43">
        <v>134</v>
      </c>
      <c r="P26" s="43">
        <v>96</v>
      </c>
      <c r="Q26" s="43">
        <v>188</v>
      </c>
      <c r="R26" s="43">
        <v>85</v>
      </c>
      <c r="S26" s="43">
        <v>117</v>
      </c>
      <c r="T26" s="43">
        <v>136</v>
      </c>
      <c r="U26" s="43">
        <v>83</v>
      </c>
      <c r="V26" s="43">
        <v>138</v>
      </c>
      <c r="W26" s="43">
        <v>209</v>
      </c>
      <c r="X26" s="43">
        <v>123</v>
      </c>
      <c r="Y26" s="43">
        <v>368</v>
      </c>
      <c r="Z26" s="43">
        <v>188</v>
      </c>
      <c r="AA26" s="68">
        <v>329</v>
      </c>
      <c r="AB26" s="68">
        <v>245</v>
      </c>
      <c r="AC26" s="68">
        <v>261</v>
      </c>
      <c r="AD26" s="68">
        <v>25</v>
      </c>
      <c r="AE26" s="168"/>
    </row>
    <row r="27" spans="1:43" ht="15.75" customHeight="1" thickTop="1">
      <c r="B27" s="1" t="s">
        <v>116</v>
      </c>
      <c r="H27" s="55"/>
      <c r="I27" s="56"/>
      <c r="J27" s="56"/>
      <c r="K27" s="56"/>
      <c r="L27" s="56"/>
      <c r="M27" s="56"/>
      <c r="N27" s="56"/>
      <c r="O27" s="56"/>
      <c r="P27" s="56"/>
      <c r="Q27" s="56"/>
      <c r="R27" s="56"/>
      <c r="S27" s="56"/>
      <c r="T27" s="56"/>
      <c r="U27" s="56"/>
      <c r="V27" s="56"/>
      <c r="W27" s="56"/>
      <c r="X27" s="56"/>
      <c r="Y27" s="56"/>
      <c r="Z27" s="56"/>
      <c r="AA27" s="56"/>
      <c r="AB27" s="56"/>
      <c r="AC27" s="56"/>
      <c r="AD27" s="56"/>
      <c r="AE27" s="12"/>
    </row>
    <row r="28" spans="1:43" ht="15.75" customHeight="1">
      <c r="H28" s="57"/>
    </row>
    <row r="29" spans="1:43" ht="15.75" customHeight="1">
      <c r="H29" s="57"/>
      <c r="I29" s="179" t="s">
        <v>117</v>
      </c>
      <c r="J29" s="179"/>
      <c r="K29" s="179"/>
      <c r="L29" s="179"/>
    </row>
    <row r="30" spans="1:43" ht="15.75" customHeight="1">
      <c r="H30" s="57"/>
      <c r="I30" s="26"/>
      <c r="J30" s="27" t="s">
        <v>118</v>
      </c>
      <c r="K30" s="27"/>
      <c r="L30" s="27"/>
    </row>
    <row r="31" spans="1:43" ht="39" customHeight="1">
      <c r="H31" s="57"/>
      <c r="I31" s="28"/>
      <c r="J31" s="27" t="s">
        <v>119</v>
      </c>
      <c r="K31" s="27"/>
      <c r="L31" s="27"/>
    </row>
    <row r="32" spans="1:43" ht="30" customHeight="1">
      <c r="H32" s="57"/>
      <c r="I32" s="29"/>
      <c r="J32" s="27" t="s">
        <v>120</v>
      </c>
      <c r="K32" s="27"/>
      <c r="L32" s="27"/>
    </row>
    <row r="33" spans="2:13" ht="30" customHeight="1">
      <c r="H33" s="57"/>
      <c r="I33" s="27"/>
      <c r="J33" s="27"/>
      <c r="K33" s="27"/>
      <c r="L33" s="27"/>
    </row>
    <row r="34" spans="2:13" ht="30" customHeight="1">
      <c r="B34" s="180" t="s">
        <v>121</v>
      </c>
      <c r="C34" s="180"/>
      <c r="D34" s="180"/>
      <c r="E34" s="180"/>
      <c r="F34" s="180"/>
      <c r="G34" s="180"/>
      <c r="H34" s="180"/>
      <c r="I34" s="180"/>
      <c r="J34" s="180"/>
      <c r="K34" s="180"/>
      <c r="L34" s="180"/>
      <c r="M34" s="181"/>
    </row>
    <row r="35" spans="2:13" ht="30" customHeight="1">
      <c r="B35" s="182" t="s">
        <v>122</v>
      </c>
      <c r="C35" s="182"/>
      <c r="D35" s="182"/>
      <c r="E35" s="182"/>
      <c r="F35" s="182"/>
      <c r="G35" s="183"/>
      <c r="H35" s="184" t="s">
        <v>123</v>
      </c>
      <c r="I35" s="182"/>
      <c r="J35" s="182"/>
      <c r="K35" s="182"/>
      <c r="L35" s="182"/>
      <c r="M35" s="183"/>
    </row>
    <row r="36" spans="2:13" ht="30" customHeight="1">
      <c r="B36" s="173"/>
      <c r="C36" s="174"/>
      <c r="D36" s="174"/>
      <c r="E36" s="174"/>
      <c r="F36" s="174"/>
      <c r="G36" s="175"/>
      <c r="H36" s="173"/>
      <c r="I36" s="174"/>
      <c r="J36" s="174"/>
      <c r="K36" s="174"/>
      <c r="L36" s="174"/>
      <c r="M36" s="175"/>
    </row>
    <row r="37" spans="2:13" ht="30" customHeight="1">
      <c r="B37" s="176"/>
      <c r="C37" s="177"/>
      <c r="D37" s="177"/>
      <c r="E37" s="177"/>
      <c r="F37" s="177"/>
      <c r="G37" s="178"/>
      <c r="H37" s="176"/>
      <c r="I37" s="177"/>
      <c r="J37" s="177"/>
      <c r="K37" s="177"/>
      <c r="L37" s="177"/>
      <c r="M37" s="178"/>
    </row>
    <row r="38" spans="2:13" ht="35.1" customHeight="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1">
    <mergeCell ref="AE25:AE26"/>
    <mergeCell ref="I29:L29"/>
    <mergeCell ref="B34:M34"/>
    <mergeCell ref="B35:G35"/>
    <mergeCell ref="H35:M35"/>
    <mergeCell ref="B36:G37"/>
    <mergeCell ref="H36:M37"/>
    <mergeCell ref="G22:G23"/>
    <mergeCell ref="AE22:AE23"/>
    <mergeCell ref="A24:AE24"/>
    <mergeCell ref="A25:A26"/>
    <mergeCell ref="B25:B26"/>
    <mergeCell ref="C25:C26"/>
    <mergeCell ref="D25:D26"/>
    <mergeCell ref="E25:E26"/>
    <mergeCell ref="F25:F26"/>
    <mergeCell ref="G25:G26"/>
    <mergeCell ref="A22:A23"/>
    <mergeCell ref="B22:B23"/>
    <mergeCell ref="C22:C23"/>
    <mergeCell ref="D22:D23"/>
    <mergeCell ref="E22:E23"/>
    <mergeCell ref="F22:F23"/>
    <mergeCell ref="A18:AE18"/>
    <mergeCell ref="A19:A20"/>
    <mergeCell ref="B19:B20"/>
    <mergeCell ref="C19:C20"/>
    <mergeCell ref="D19:D20"/>
    <mergeCell ref="E19:E20"/>
    <mergeCell ref="F19:F20"/>
    <mergeCell ref="G19:G20"/>
    <mergeCell ref="AE19:AE20"/>
    <mergeCell ref="A15:AE15"/>
    <mergeCell ref="A16:A17"/>
    <mergeCell ref="B16:B17"/>
    <mergeCell ref="C16:C17"/>
    <mergeCell ref="D16:D17"/>
    <mergeCell ref="E16:E17"/>
    <mergeCell ref="F16:F17"/>
    <mergeCell ref="G16:G17"/>
    <mergeCell ref="AE16:AE17"/>
    <mergeCell ref="A10:A11"/>
    <mergeCell ref="B10:B11"/>
    <mergeCell ref="C10:C11"/>
    <mergeCell ref="D10:D11"/>
    <mergeCell ref="E10:E11"/>
    <mergeCell ref="A12:AE12"/>
    <mergeCell ref="A13:A14"/>
    <mergeCell ref="B13:B14"/>
    <mergeCell ref="C13:C14"/>
    <mergeCell ref="D13:D14"/>
    <mergeCell ref="E13:E14"/>
    <mergeCell ref="F13:F14"/>
    <mergeCell ref="G13:G14"/>
    <mergeCell ref="AE13:AE14"/>
    <mergeCell ref="AE10:AE11"/>
    <mergeCell ref="F10:F11"/>
    <mergeCell ref="AE6:AE9"/>
    <mergeCell ref="B7:D7"/>
    <mergeCell ref="A1:AE1"/>
    <mergeCell ref="F2:G2"/>
    <mergeCell ref="A4:AE4"/>
    <mergeCell ref="A5:AE5"/>
    <mergeCell ref="E7:H7"/>
    <mergeCell ref="I7:X7"/>
    <mergeCell ref="B8:X8"/>
    <mergeCell ref="A6:A9"/>
    <mergeCell ref="B6:H6"/>
    <mergeCell ref="I6:X6"/>
    <mergeCell ref="X2:AE2"/>
    <mergeCell ref="G10:G11"/>
  </mergeCells>
  <conditionalFormatting sqref="I21:AD21">
    <cfRule type="colorScale" priority="701">
      <colorScale>
        <cfvo type="min"/>
        <cfvo type="percentile" val="50"/>
        <cfvo type="max"/>
        <color rgb="FFE98BD7"/>
        <color rgb="FFD5007F"/>
        <color rgb="FF950054"/>
      </colorScale>
    </cfRule>
  </conditionalFormatting>
  <conditionalFormatting sqref="AE10">
    <cfRule type="cellIs" dxfId="169" priority="15" operator="greaterThan">
      <formula>95%</formula>
    </cfRule>
    <cfRule type="cellIs" dxfId="168" priority="16" operator="greaterThanOrEqual">
      <formula>90%</formula>
    </cfRule>
    <cfRule type="cellIs" dxfId="167" priority="17" operator="lessThan">
      <formula>89.99%</formula>
    </cfRule>
  </conditionalFormatting>
  <conditionalFormatting sqref="AE13">
    <cfRule type="cellIs" dxfId="166" priority="12" operator="greaterThan">
      <formula>95%</formula>
    </cfRule>
    <cfRule type="cellIs" dxfId="165" priority="13" operator="greaterThanOrEqual">
      <formula>90%</formula>
    </cfRule>
    <cfRule type="cellIs" dxfId="164" priority="14" operator="lessThan">
      <formula>89.99%</formula>
    </cfRule>
  </conditionalFormatting>
  <conditionalFormatting sqref="AE16">
    <cfRule type="cellIs" dxfId="163" priority="9" operator="greaterThan">
      <formula>95%</formula>
    </cfRule>
    <cfRule type="cellIs" dxfId="162" priority="10" operator="greaterThanOrEqual">
      <formula>90%</formula>
    </cfRule>
    <cfRule type="cellIs" dxfId="161" priority="11" operator="lessThan">
      <formula>89.99%</formula>
    </cfRule>
  </conditionalFormatting>
  <conditionalFormatting sqref="AE19">
    <cfRule type="cellIs" dxfId="160" priority="6" operator="greaterThan">
      <formula>95%</formula>
    </cfRule>
    <cfRule type="cellIs" dxfId="159" priority="7" operator="greaterThanOrEqual">
      <formula>90%</formula>
    </cfRule>
    <cfRule type="cellIs" dxfId="158" priority="8" operator="lessThan">
      <formula>89.99%</formula>
    </cfRule>
  </conditionalFormatting>
  <conditionalFormatting sqref="AE22">
    <cfRule type="cellIs" dxfId="157" priority="1" operator="greaterThanOrEqual">
      <formula>100%</formula>
    </cfRule>
    <cfRule type="cellIs" dxfId="156" priority="2" operator="lessThan">
      <formula>99.99%</formula>
    </cfRule>
  </conditionalFormatting>
  <conditionalFormatting sqref="AE25">
    <cfRule type="cellIs" dxfId="155" priority="3" operator="greaterThan">
      <formula>95%</formula>
    </cfRule>
    <cfRule type="cellIs" dxfId="154" priority="4" operator="greaterThanOrEqual">
      <formula>90%</formula>
    </cfRule>
    <cfRule type="cellIs" dxfId="153" priority="5" operator="lessThan">
      <formula>89.99%</formula>
    </cfRule>
  </conditionalFormatting>
  <dataValidations count="1">
    <dataValidation showDropDown="1" showInputMessage="1" showErrorMessage="1" sqref="C21 G19:G23 G10:G11 G16:G17 G13:G14 G25:G26" xr:uid="{0CE0C211-AE79-4C17-B226-F1C20D1FD784}"/>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052A3D-7BB1-4D61-BCB0-4781DECCC5A5}">
  <sheetPr>
    <tabColor rgb="FF002060"/>
  </sheetPr>
  <dimension ref="A1:AQ48"/>
  <sheetViews>
    <sheetView showGridLines="0" topLeftCell="P17" zoomScale="85" zoomScaleNormal="85" workbookViewId="0">
      <selection activeCell="R16" sqref="R16"/>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0" width="10.7109375" style="1" customWidth="1"/>
    <col min="31" max="31" width="22.7109375" style="1" customWidth="1"/>
    <col min="32" max="16384" width="11.42578125" style="1"/>
  </cols>
  <sheetData>
    <row r="1" spans="1:43" ht="40.5" customHeight="1">
      <c r="A1" s="148" t="str">
        <f>'PANEL DE CONTROL DISTRITAL'!A1:Q1</f>
        <v>INSTITUTO NACIONAL ELECTORAL
SISTEMA DE GESTIÓN DE LA CALIDAD
ESTADO DE MÉXICO</v>
      </c>
      <c r="B1" s="148"/>
      <c r="C1" s="148"/>
      <c r="D1" s="148"/>
      <c r="E1" s="148"/>
      <c r="F1" s="148"/>
      <c r="G1" s="148"/>
      <c r="H1" s="148"/>
      <c r="I1" s="148"/>
      <c r="J1" s="148"/>
      <c r="K1" s="148"/>
      <c r="L1" s="148"/>
      <c r="M1" s="148"/>
      <c r="N1" s="148"/>
      <c r="O1" s="148"/>
      <c r="P1" s="148"/>
      <c r="Q1" s="148"/>
      <c r="R1" s="148"/>
      <c r="S1" s="148"/>
      <c r="T1" s="148"/>
      <c r="U1" s="148"/>
      <c r="V1" s="148"/>
      <c r="W1" s="148"/>
      <c r="X1" s="148"/>
      <c r="Y1" s="148"/>
      <c r="Z1" s="148"/>
      <c r="AA1" s="148"/>
      <c r="AB1" s="148"/>
      <c r="AC1" s="148"/>
      <c r="AD1" s="148"/>
      <c r="AE1" s="148"/>
    </row>
    <row r="2" spans="1:43" ht="33.75" customHeight="1">
      <c r="A2" s="11"/>
      <c r="B2" s="11"/>
      <c r="C2" s="11"/>
      <c r="D2" s="9" t="s">
        <v>89</v>
      </c>
      <c r="E2" s="9">
        <v>36</v>
      </c>
      <c r="F2" s="149" t="s">
        <v>90</v>
      </c>
      <c r="G2" s="149"/>
      <c r="H2" s="20">
        <v>153654</v>
      </c>
      <c r="I2" s="19"/>
      <c r="J2" s="19"/>
      <c r="K2" s="19"/>
      <c r="L2" s="19"/>
      <c r="M2" s="19"/>
      <c r="N2" s="19"/>
      <c r="O2" s="19"/>
      <c r="P2" s="19"/>
      <c r="Q2" s="19"/>
      <c r="R2" s="19"/>
      <c r="S2" s="19"/>
      <c r="T2" s="19"/>
      <c r="U2" s="19"/>
      <c r="V2" s="19"/>
      <c r="W2" s="58"/>
      <c r="X2" s="150" t="str">
        <f>'PANEL DE CONTROL DISTRITAL'!M2</f>
        <v>Fecha de corte: 22/01/2024</v>
      </c>
      <c r="Y2" s="150"/>
      <c r="Z2" s="150"/>
      <c r="AA2" s="150"/>
      <c r="AB2" s="150"/>
      <c r="AC2" s="150"/>
      <c r="AD2" s="150"/>
      <c r="AE2" s="150"/>
      <c r="AF2" s="15"/>
    </row>
    <row r="3" spans="1:43" ht="11.25" customHeight="1">
      <c r="A3" s="11"/>
      <c r="B3" s="6"/>
      <c r="C3" s="6"/>
      <c r="D3" s="6"/>
      <c r="E3" s="6"/>
      <c r="F3" s="6"/>
      <c r="G3" s="6"/>
      <c r="H3" s="6"/>
      <c r="I3" s="6"/>
      <c r="J3" s="6"/>
      <c r="K3" s="6"/>
      <c r="L3" s="6"/>
      <c r="M3" s="6"/>
      <c r="N3" s="6"/>
      <c r="O3" s="6"/>
      <c r="P3" s="6"/>
      <c r="Q3" s="6"/>
      <c r="R3" s="6"/>
      <c r="S3" s="6"/>
      <c r="T3" s="6"/>
      <c r="U3" s="6"/>
      <c r="V3" s="6"/>
      <c r="W3" s="6"/>
      <c r="X3" s="6"/>
      <c r="Y3" s="6"/>
      <c r="Z3" s="6"/>
      <c r="AA3" s="6"/>
      <c r="AB3" s="6"/>
      <c r="AC3" s="6"/>
      <c r="AD3" s="6"/>
    </row>
    <row r="4" spans="1:43" ht="30" customHeight="1">
      <c r="A4" s="154" t="s">
        <v>91</v>
      </c>
      <c r="B4" s="155"/>
      <c r="C4" s="155"/>
      <c r="D4" s="155"/>
      <c r="E4" s="155"/>
      <c r="F4" s="155"/>
      <c r="G4" s="155"/>
      <c r="H4" s="155"/>
      <c r="I4" s="155"/>
      <c r="J4" s="155"/>
      <c r="K4" s="155"/>
      <c r="L4" s="155"/>
      <c r="M4" s="155"/>
      <c r="N4" s="155"/>
      <c r="O4" s="155"/>
      <c r="P4" s="155"/>
      <c r="Q4" s="155"/>
      <c r="R4" s="155"/>
      <c r="S4" s="155"/>
      <c r="T4" s="155"/>
      <c r="U4" s="155"/>
      <c r="V4" s="155"/>
      <c r="W4" s="155"/>
      <c r="X4" s="155"/>
      <c r="Y4" s="155"/>
      <c r="Z4" s="155"/>
      <c r="AA4" s="155"/>
      <c r="AB4" s="155"/>
      <c r="AC4" s="155"/>
      <c r="AD4" s="155"/>
      <c r="AE4" s="156"/>
      <c r="AG4" s="18"/>
    </row>
    <row r="5" spans="1:43" ht="5.25" customHeight="1">
      <c r="A5" s="157"/>
      <c r="B5" s="158"/>
      <c r="C5" s="158"/>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9"/>
    </row>
    <row r="6" spans="1:43" ht="18" customHeight="1">
      <c r="A6" s="151" t="str">
        <f>'PANEL DE CONTROL DISTRITAL'!A6</f>
        <v>Número</v>
      </c>
      <c r="B6" s="152" t="str">
        <f>'PANEL DE CONTROL DISTRITAL'!B6</f>
        <v xml:space="preserve">PROCESOS SUSTANTIVOS E INDICADORES </v>
      </c>
      <c r="C6" s="152"/>
      <c r="D6" s="152"/>
      <c r="E6" s="152"/>
      <c r="F6" s="152"/>
      <c r="G6" s="152"/>
      <c r="H6" s="152"/>
      <c r="I6" s="160" t="s">
        <v>92</v>
      </c>
      <c r="J6" s="161"/>
      <c r="K6" s="161"/>
      <c r="L6" s="161"/>
      <c r="M6" s="161"/>
      <c r="N6" s="161"/>
      <c r="O6" s="161"/>
      <c r="P6" s="161"/>
      <c r="Q6" s="161"/>
      <c r="R6" s="161"/>
      <c r="S6" s="161"/>
      <c r="T6" s="161"/>
      <c r="U6" s="161"/>
      <c r="V6" s="161"/>
      <c r="W6" s="161"/>
      <c r="X6" s="161"/>
      <c r="Y6" s="85"/>
      <c r="Z6" s="85"/>
      <c r="AA6" s="85"/>
      <c r="AB6" s="85"/>
      <c r="AC6" s="85"/>
      <c r="AD6" s="85"/>
      <c r="AE6" s="153" t="s">
        <v>93</v>
      </c>
    </row>
    <row r="7" spans="1:43" ht="17.25" customHeight="1">
      <c r="A7" s="151"/>
      <c r="B7" s="152" t="str">
        <f>'PANEL DE CONTROL DISTRITAL'!B7</f>
        <v>DESCRIPCIÓN</v>
      </c>
      <c r="C7" s="152"/>
      <c r="D7" s="152"/>
      <c r="E7" s="152" t="str">
        <f>'PANEL DE CONTROL DISTRITAL'!E7</f>
        <v>MEDICIÓN</v>
      </c>
      <c r="F7" s="152"/>
      <c r="G7" s="152"/>
      <c r="H7" s="152"/>
      <c r="I7" s="162" t="str">
        <f>'PANEL DE CONTROL DISTRITAL'!A5</f>
        <v>CAMPAÑA ANUAL INTENSA 2023</v>
      </c>
      <c r="J7" s="163"/>
      <c r="K7" s="163"/>
      <c r="L7" s="163"/>
      <c r="M7" s="163"/>
      <c r="N7" s="163"/>
      <c r="O7" s="163"/>
      <c r="P7" s="163"/>
      <c r="Q7" s="163"/>
      <c r="R7" s="163"/>
      <c r="S7" s="163"/>
      <c r="T7" s="163"/>
      <c r="U7" s="163"/>
      <c r="V7" s="163"/>
      <c r="W7" s="163"/>
      <c r="X7" s="163"/>
      <c r="Y7" s="86"/>
      <c r="Z7" s="86"/>
      <c r="AA7" s="86"/>
      <c r="AB7" s="86"/>
      <c r="AC7" s="86"/>
      <c r="AD7" s="86"/>
      <c r="AE7" s="153"/>
    </row>
    <row r="8" spans="1:43" ht="5.25" customHeight="1">
      <c r="A8" s="151"/>
      <c r="B8" s="164"/>
      <c r="C8" s="165"/>
      <c r="D8" s="165"/>
      <c r="E8" s="165"/>
      <c r="F8" s="165"/>
      <c r="G8" s="165"/>
      <c r="H8" s="165"/>
      <c r="I8" s="165"/>
      <c r="J8" s="165"/>
      <c r="K8" s="165"/>
      <c r="L8" s="165"/>
      <c r="M8" s="165"/>
      <c r="N8" s="165"/>
      <c r="O8" s="165"/>
      <c r="P8" s="165"/>
      <c r="Q8" s="165"/>
      <c r="R8" s="165"/>
      <c r="S8" s="165"/>
      <c r="T8" s="165"/>
      <c r="U8" s="165"/>
      <c r="V8" s="165"/>
      <c r="W8" s="165"/>
      <c r="X8" s="165"/>
      <c r="Y8" s="87"/>
      <c r="Z8" s="87"/>
      <c r="AA8" s="87"/>
      <c r="AB8" s="87"/>
      <c r="AC8" s="87"/>
      <c r="AD8" s="87"/>
      <c r="AE8" s="153"/>
    </row>
    <row r="9" spans="1:43" s="2" customFormat="1" ht="29.25" customHeight="1" thickTop="1" thickBot="1">
      <c r="A9" s="151"/>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42" t="str">
        <f>'PANEL DE CONTROL DISTRITAL'!H8</f>
        <v>Nominativo</v>
      </c>
      <c r="I9" s="31" t="str">
        <f>'152551'!I9</f>
        <v>2023-37</v>
      </c>
      <c r="J9" s="31" t="str">
        <f>'152551'!J9</f>
        <v>2023-38</v>
      </c>
      <c r="K9" s="31" t="str">
        <f>'152551'!K9</f>
        <v>2023-39</v>
      </c>
      <c r="L9" s="31" t="str">
        <f>'152551'!L9</f>
        <v>2023-40</v>
      </c>
      <c r="M9" s="31" t="str">
        <f>'152551'!M9</f>
        <v>2023-41</v>
      </c>
      <c r="N9" s="31" t="str">
        <f>'152551'!N9</f>
        <v>2023-42</v>
      </c>
      <c r="O9" s="31" t="str">
        <f>'152551'!O9</f>
        <v>2023-43</v>
      </c>
      <c r="P9" s="31" t="str">
        <f>'152551'!P9</f>
        <v>2023-44</v>
      </c>
      <c r="Q9" s="31" t="str">
        <f>'152551'!Q9</f>
        <v>2023-45</v>
      </c>
      <c r="R9" s="31" t="str">
        <f>'152551'!R9</f>
        <v>2023-46</v>
      </c>
      <c r="S9" s="31" t="str">
        <f>'152551'!S9</f>
        <v>2023-47</v>
      </c>
      <c r="T9" s="31" t="str">
        <f>'152551'!T9</f>
        <v>2023-48</v>
      </c>
      <c r="U9" s="31" t="str">
        <f>'152551'!U9</f>
        <v>2023-49</v>
      </c>
      <c r="V9" s="31" t="str">
        <f>'152551'!V9</f>
        <v>2023-50</v>
      </c>
      <c r="W9" s="31" t="str">
        <f>'152551'!W9</f>
        <v>2023-51</v>
      </c>
      <c r="X9" s="31" t="str">
        <f>'152551'!X9</f>
        <v>2023-52</v>
      </c>
      <c r="Y9" s="31" t="s">
        <v>110</v>
      </c>
      <c r="Z9" s="31" t="s">
        <v>111</v>
      </c>
      <c r="AA9" s="31" t="s">
        <v>112</v>
      </c>
      <c r="AB9" s="31" t="s">
        <v>113</v>
      </c>
      <c r="AC9" s="31" t="s">
        <v>114</v>
      </c>
      <c r="AD9" s="31" t="s">
        <v>115</v>
      </c>
      <c r="AE9" s="153"/>
    </row>
    <row r="10" spans="1:43" s="2" customFormat="1" ht="50.1" customHeight="1" thickTop="1" thickBot="1">
      <c r="A10" s="167">
        <f>'PANEL DE CONTROL DISTRITAL'!A9</f>
        <v>1</v>
      </c>
      <c r="B10" s="169" t="str">
        <f>'PANEL DE CONTROL DISTRITAL'!B9</f>
        <v>ENTREVISTA</v>
      </c>
      <c r="C10" s="166" t="str">
        <f>'PANEL DE CONTROL DISTRITAL'!C9</f>
        <v xml:space="preserve"> Auxiliar de Atención Ciudadana</v>
      </c>
      <c r="D10" s="170" t="str">
        <f>'PANEL DE CONTROL DISTRITAL'!D9</f>
        <v>Efectividad de la entrevista =</v>
      </c>
      <c r="E10" s="166" t="str">
        <f>'PANEL DE CONTROL DISTRITAL'!E9</f>
        <v>(Número de trámites aplicados / (Número de fichas requisitadas - Notificaciones de improcedencia de trámite)) x 100</v>
      </c>
      <c r="F10" s="171" t="str">
        <f>'PANEL DE CONTROL DISTRITAL'!F9</f>
        <v>Semanal (remesa)</v>
      </c>
      <c r="G10" s="172">
        <f>'PANEL DE CONTROL DISTRITAL'!G9</f>
        <v>0.9</v>
      </c>
      <c r="H10" s="25" t="str">
        <f>'PANEL DE CONTROL DISTRITAL'!H9</f>
        <v>Número de trámites aplicados</v>
      </c>
      <c r="I10" s="23">
        <v>11</v>
      </c>
      <c r="J10" s="23">
        <v>169</v>
      </c>
      <c r="K10" s="23">
        <v>277</v>
      </c>
      <c r="L10" s="23">
        <v>124</v>
      </c>
      <c r="M10" s="23">
        <v>216</v>
      </c>
      <c r="N10" s="23">
        <v>163</v>
      </c>
      <c r="O10" s="23">
        <v>278</v>
      </c>
      <c r="P10" s="23">
        <v>82</v>
      </c>
      <c r="Q10" s="23">
        <v>231</v>
      </c>
      <c r="R10" s="23">
        <v>121</v>
      </c>
      <c r="S10" s="23">
        <v>215</v>
      </c>
      <c r="T10" s="23">
        <v>140</v>
      </c>
      <c r="U10" s="23">
        <v>338</v>
      </c>
      <c r="V10" s="23">
        <v>302</v>
      </c>
      <c r="W10" s="23">
        <v>295</v>
      </c>
      <c r="X10" s="23">
        <v>109</v>
      </c>
      <c r="Y10" s="23">
        <v>329</v>
      </c>
      <c r="Z10" s="23">
        <v>250</v>
      </c>
      <c r="AA10" s="64">
        <v>214</v>
      </c>
      <c r="AB10" s="64">
        <v>440</v>
      </c>
      <c r="AC10" s="64">
        <v>579</v>
      </c>
      <c r="AD10" s="64">
        <v>171</v>
      </c>
      <c r="AE10" s="168">
        <f>IFERROR(SUM(I10:AD10)/SUM(I11:AD11),0)</f>
        <v>1</v>
      </c>
    </row>
    <row r="11" spans="1:43" s="2" customFormat="1" ht="50.1" customHeight="1" thickTop="1" thickBot="1">
      <c r="A11" s="167"/>
      <c r="B11" s="169"/>
      <c r="C11" s="166"/>
      <c r="D11" s="170"/>
      <c r="E11" s="166"/>
      <c r="F11" s="171"/>
      <c r="G11" s="172"/>
      <c r="H11" s="25" t="str">
        <f>'PANEL DE CONTROL DISTRITAL'!H10</f>
        <v>Número de fichas requisitadas - Notificaciones de improcedencia de trámite</v>
      </c>
      <c r="I11" s="43">
        <v>11</v>
      </c>
      <c r="J11" s="43">
        <v>169</v>
      </c>
      <c r="K11" s="43">
        <v>277</v>
      </c>
      <c r="L11" s="43">
        <v>124</v>
      </c>
      <c r="M11" s="43">
        <v>216</v>
      </c>
      <c r="N11" s="43">
        <v>163</v>
      </c>
      <c r="O11" s="43">
        <v>278</v>
      </c>
      <c r="P11" s="43">
        <v>82</v>
      </c>
      <c r="Q11" s="43">
        <v>231</v>
      </c>
      <c r="R11" s="43">
        <v>121</v>
      </c>
      <c r="S11" s="43">
        <v>215</v>
      </c>
      <c r="T11" s="43">
        <v>140</v>
      </c>
      <c r="U11" s="43">
        <v>338</v>
      </c>
      <c r="V11" s="43">
        <v>302</v>
      </c>
      <c r="W11" s="43">
        <v>295</v>
      </c>
      <c r="X11" s="43">
        <v>109</v>
      </c>
      <c r="Y11" s="43">
        <v>329</v>
      </c>
      <c r="Z11" s="43">
        <v>250</v>
      </c>
      <c r="AA11" s="68">
        <v>214</v>
      </c>
      <c r="AB11" s="68">
        <v>440</v>
      </c>
      <c r="AC11" s="68">
        <v>579</v>
      </c>
      <c r="AD11" s="68">
        <v>171</v>
      </c>
      <c r="AE11" s="168"/>
    </row>
    <row r="12" spans="1:43" s="45" customFormat="1" ht="8.1" customHeight="1" thickTop="1" thickBot="1">
      <c r="A12" s="167"/>
      <c r="B12" s="167"/>
      <c r="C12" s="167"/>
      <c r="D12" s="167"/>
      <c r="E12" s="167"/>
      <c r="F12" s="167"/>
      <c r="G12" s="167"/>
      <c r="H12" s="167"/>
      <c r="I12" s="167"/>
      <c r="J12" s="167"/>
      <c r="K12" s="167"/>
      <c r="L12" s="167"/>
      <c r="M12" s="167"/>
      <c r="N12" s="167"/>
      <c r="O12" s="167"/>
      <c r="P12" s="167"/>
      <c r="Q12" s="167"/>
      <c r="R12" s="167"/>
      <c r="S12" s="167"/>
      <c r="T12" s="167"/>
      <c r="U12" s="167"/>
      <c r="V12" s="167"/>
      <c r="W12" s="167"/>
      <c r="X12" s="167"/>
      <c r="Y12" s="167"/>
      <c r="Z12" s="167"/>
      <c r="AA12" s="167"/>
      <c r="AB12" s="167"/>
      <c r="AC12" s="167"/>
      <c r="AD12" s="167"/>
      <c r="AE12" s="167"/>
      <c r="AF12" s="44"/>
      <c r="AG12" s="44"/>
      <c r="AH12" s="44"/>
      <c r="AI12" s="44"/>
      <c r="AJ12" s="44"/>
      <c r="AK12" s="44"/>
      <c r="AL12" s="44"/>
      <c r="AM12" s="44"/>
      <c r="AN12" s="44"/>
      <c r="AO12" s="44"/>
      <c r="AP12" s="44"/>
      <c r="AQ12" s="44"/>
    </row>
    <row r="13" spans="1:43" s="3" customFormat="1" ht="50.1" customHeight="1" thickTop="1" thickBot="1">
      <c r="A13" s="167">
        <f>'PANEL DE CONTROL DISTRITAL'!A12</f>
        <v>2</v>
      </c>
      <c r="B13" s="169" t="str">
        <f>'PANEL DE CONTROL DISTRITAL'!B12</f>
        <v>TRÁMITE</v>
      </c>
      <c r="C13" s="166" t="str">
        <f>'PANEL DE CONTROL DISTRITAL'!C12</f>
        <v>Operador de Equipo Tecnológico</v>
      </c>
      <c r="D13" s="170" t="str">
        <f>'PANEL DE CONTROL DISTRITAL'!D12</f>
        <v>Trámites exitosos efectivos=</v>
      </c>
      <c r="E13" s="166" t="str">
        <f>'PANEL DE CONTROL DISTRITAL'!E12</f>
        <v>(Número de trámites exitosos / Número de trámites aplicados) x 100</v>
      </c>
      <c r="F13" s="171" t="str">
        <f>'PANEL DE CONTROL DISTRITAL'!F12</f>
        <v>Semanal (remesa)</v>
      </c>
      <c r="G13" s="172">
        <f>'PANEL DE CONTROL DISTRITAL'!G12</f>
        <v>0.9</v>
      </c>
      <c r="H13" s="25" t="str">
        <f>'PANEL DE CONTROL DISTRITAL'!H12</f>
        <v>Número de trámites exitosos</v>
      </c>
      <c r="I13" s="23">
        <v>11</v>
      </c>
      <c r="J13" s="23">
        <v>168</v>
      </c>
      <c r="K13" s="23">
        <v>277</v>
      </c>
      <c r="L13" s="23">
        <v>122</v>
      </c>
      <c r="M13" s="23">
        <v>213</v>
      </c>
      <c r="N13" s="23">
        <v>161</v>
      </c>
      <c r="O13" s="23">
        <v>277</v>
      </c>
      <c r="P13" s="23">
        <v>82</v>
      </c>
      <c r="Q13" s="23">
        <v>231</v>
      </c>
      <c r="R13" s="23">
        <v>121</v>
      </c>
      <c r="S13" s="23">
        <v>214</v>
      </c>
      <c r="T13" s="23">
        <v>139</v>
      </c>
      <c r="U13" s="23">
        <v>336</v>
      </c>
      <c r="V13" s="23">
        <v>301</v>
      </c>
      <c r="W13" s="23">
        <v>288</v>
      </c>
      <c r="X13" s="23">
        <v>100</v>
      </c>
      <c r="Y13" s="23">
        <v>323</v>
      </c>
      <c r="Z13" s="23">
        <v>243</v>
      </c>
      <c r="AA13" s="64">
        <v>213</v>
      </c>
      <c r="AB13" s="65">
        <v>438</v>
      </c>
      <c r="AC13" s="64">
        <v>573</v>
      </c>
      <c r="AD13" s="64">
        <v>168</v>
      </c>
      <c r="AE13" s="168">
        <f>IFERROR(SUM(I13:AD13)/SUM(I14:AD14),0)</f>
        <v>0.98911753066877717</v>
      </c>
    </row>
    <row r="14" spans="1:43" s="3" customFormat="1" ht="50.1" customHeight="1" thickTop="1" thickBot="1">
      <c r="A14" s="167"/>
      <c r="B14" s="169"/>
      <c r="C14" s="166"/>
      <c r="D14" s="170"/>
      <c r="E14" s="166"/>
      <c r="F14" s="171"/>
      <c r="G14" s="172"/>
      <c r="H14" s="25" t="str">
        <f>'PANEL DE CONTROL DISTRITAL'!H13</f>
        <v>Número de trámites aplicados</v>
      </c>
      <c r="I14" s="43">
        <v>11</v>
      </c>
      <c r="J14" s="43">
        <v>169</v>
      </c>
      <c r="K14" s="43">
        <v>277</v>
      </c>
      <c r="L14" s="43">
        <v>124</v>
      </c>
      <c r="M14" s="43">
        <v>216</v>
      </c>
      <c r="N14" s="43">
        <v>163</v>
      </c>
      <c r="O14" s="43">
        <v>278</v>
      </c>
      <c r="P14" s="43">
        <v>82</v>
      </c>
      <c r="Q14" s="43">
        <v>231</v>
      </c>
      <c r="R14" s="43">
        <v>121</v>
      </c>
      <c r="S14" s="43">
        <v>215</v>
      </c>
      <c r="T14" s="43">
        <v>140</v>
      </c>
      <c r="U14" s="43">
        <v>338</v>
      </c>
      <c r="V14" s="43">
        <v>302</v>
      </c>
      <c r="W14" s="43">
        <v>295</v>
      </c>
      <c r="X14" s="43">
        <v>109</v>
      </c>
      <c r="Y14" s="43">
        <v>329</v>
      </c>
      <c r="Z14" s="43">
        <v>250</v>
      </c>
      <c r="AA14" s="68">
        <v>214</v>
      </c>
      <c r="AB14" s="68">
        <v>440</v>
      </c>
      <c r="AC14" s="68">
        <v>579</v>
      </c>
      <c r="AD14" s="68">
        <v>171</v>
      </c>
      <c r="AE14" s="168"/>
    </row>
    <row r="15" spans="1:43" s="45" customFormat="1" ht="8.1" customHeight="1" thickTop="1" thickBot="1">
      <c r="A15" s="167"/>
      <c r="B15" s="167"/>
      <c r="C15" s="167"/>
      <c r="D15" s="167"/>
      <c r="E15" s="167"/>
      <c r="F15" s="167"/>
      <c r="G15" s="167"/>
      <c r="H15" s="167"/>
      <c r="I15" s="167"/>
      <c r="J15" s="167"/>
      <c r="K15" s="167"/>
      <c r="L15" s="167"/>
      <c r="M15" s="167"/>
      <c r="N15" s="167"/>
      <c r="O15" s="167"/>
      <c r="P15" s="167"/>
      <c r="Q15" s="167"/>
      <c r="R15" s="167"/>
      <c r="S15" s="167"/>
      <c r="T15" s="167"/>
      <c r="U15" s="167"/>
      <c r="V15" s="167"/>
      <c r="W15" s="167"/>
      <c r="X15" s="167"/>
      <c r="Y15" s="167"/>
      <c r="Z15" s="167"/>
      <c r="AA15" s="167"/>
      <c r="AB15" s="167"/>
      <c r="AC15" s="167"/>
      <c r="AD15" s="167"/>
      <c r="AE15" s="167"/>
      <c r="AF15" s="44"/>
      <c r="AG15" s="44"/>
      <c r="AH15" s="44"/>
      <c r="AI15" s="44"/>
      <c r="AJ15" s="44"/>
      <c r="AK15" s="44"/>
      <c r="AL15" s="44"/>
      <c r="AM15" s="44"/>
      <c r="AN15" s="44"/>
      <c r="AO15" s="44"/>
      <c r="AP15" s="44"/>
      <c r="AQ15" s="44"/>
    </row>
    <row r="16" spans="1:43" s="3" customFormat="1" ht="50.1" customHeight="1" thickTop="1" thickBot="1">
      <c r="A16" s="167">
        <f>'PANEL DE CONTROL DISTRITAL'!A15</f>
        <v>3</v>
      </c>
      <c r="B16" s="169" t="str">
        <f>'PANEL DE CONTROL DISTRITAL'!B15</f>
        <v>TRANSFERENCIA</v>
      </c>
      <c r="C16" s="166" t="str">
        <f>'PANEL DE CONTROL DISTRITAL'!C15</f>
        <v>Responsable de Módulo</v>
      </c>
      <c r="D16" s="170" t="str">
        <f>'PANEL DE CONTROL DISTRITAL'!D15</f>
        <v xml:space="preserve">Transacciones exitosas = </v>
      </c>
      <c r="E16" s="166" t="str">
        <f>'PANEL DE CONTROL DISTRITAL'!E15</f>
        <v>(Número de Archivos de Transacción aceptados /Total de Archivos de Transacción procesados) x100</v>
      </c>
      <c r="F16" s="171" t="str">
        <f>'PANEL DE CONTROL DISTRITAL'!F15</f>
        <v>Semanal (remesa)</v>
      </c>
      <c r="G16" s="172">
        <f>'PANEL DE CONTROL DISTRITAL'!G15</f>
        <v>0.9</v>
      </c>
      <c r="H16" s="25" t="str">
        <f>'PANEL DE CONTROL DISTRITAL'!H15</f>
        <v>Número de Archivos de Transacción aceptados</v>
      </c>
      <c r="I16" s="23">
        <v>11</v>
      </c>
      <c r="J16" s="23">
        <v>169</v>
      </c>
      <c r="K16" s="23">
        <v>277</v>
      </c>
      <c r="L16" s="23">
        <v>124</v>
      </c>
      <c r="M16" s="23">
        <v>216</v>
      </c>
      <c r="N16" s="23">
        <v>163</v>
      </c>
      <c r="O16" s="23">
        <v>278</v>
      </c>
      <c r="P16" s="23">
        <v>82</v>
      </c>
      <c r="Q16" s="23">
        <v>231</v>
      </c>
      <c r="R16" s="23">
        <v>121</v>
      </c>
      <c r="S16" s="23">
        <v>215</v>
      </c>
      <c r="T16" s="23">
        <v>140</v>
      </c>
      <c r="U16" s="23">
        <v>338</v>
      </c>
      <c r="V16" s="23">
        <v>302</v>
      </c>
      <c r="W16" s="23">
        <v>295</v>
      </c>
      <c r="X16" s="23">
        <v>109</v>
      </c>
      <c r="Y16" s="23">
        <v>329</v>
      </c>
      <c r="Z16" s="23">
        <v>250</v>
      </c>
      <c r="AA16" s="64">
        <v>214</v>
      </c>
      <c r="AB16" s="64">
        <v>440</v>
      </c>
      <c r="AC16" s="64">
        <v>579</v>
      </c>
      <c r="AD16" s="64">
        <v>171</v>
      </c>
      <c r="AE16" s="168">
        <f>IFERROR(SUM(I16:AD16)/SUM(I17:AD17),0)</f>
        <v>1</v>
      </c>
    </row>
    <row r="17" spans="1:43" s="3" customFormat="1" ht="50.1" customHeight="1" thickTop="1" thickBot="1">
      <c r="A17" s="167"/>
      <c r="B17" s="169"/>
      <c r="C17" s="166"/>
      <c r="D17" s="170"/>
      <c r="E17" s="166"/>
      <c r="F17" s="171"/>
      <c r="G17" s="172"/>
      <c r="H17" s="25" t="str">
        <f>'PANEL DE CONTROL DISTRITAL'!H16</f>
        <v>Total de Archivos de Transacción procesados</v>
      </c>
      <c r="I17" s="43">
        <v>11</v>
      </c>
      <c r="J17" s="43">
        <v>169</v>
      </c>
      <c r="K17" s="43">
        <v>277</v>
      </c>
      <c r="L17" s="43">
        <v>124</v>
      </c>
      <c r="M17" s="43">
        <v>216</v>
      </c>
      <c r="N17" s="43">
        <v>163</v>
      </c>
      <c r="O17" s="43">
        <v>278</v>
      </c>
      <c r="P17" s="43">
        <v>82</v>
      </c>
      <c r="Q17" s="43">
        <v>231</v>
      </c>
      <c r="R17" s="43">
        <v>121</v>
      </c>
      <c r="S17" s="43">
        <v>215</v>
      </c>
      <c r="T17" s="43">
        <v>140</v>
      </c>
      <c r="U17" s="43">
        <v>338</v>
      </c>
      <c r="V17" s="43">
        <v>302</v>
      </c>
      <c r="W17" s="43">
        <v>295</v>
      </c>
      <c r="X17" s="43">
        <v>109</v>
      </c>
      <c r="Y17" s="43">
        <v>329</v>
      </c>
      <c r="Z17" s="43">
        <v>250</v>
      </c>
      <c r="AA17" s="68">
        <v>214</v>
      </c>
      <c r="AB17" s="68">
        <v>440</v>
      </c>
      <c r="AC17" s="68">
        <v>579</v>
      </c>
      <c r="AD17" s="68">
        <v>171</v>
      </c>
      <c r="AE17" s="168"/>
    </row>
    <row r="18" spans="1:43" s="45" customFormat="1" ht="8.1" customHeight="1" thickTop="1" thickBot="1">
      <c r="A18" s="167"/>
      <c r="B18" s="167"/>
      <c r="C18" s="167"/>
      <c r="D18" s="167"/>
      <c r="E18" s="167"/>
      <c r="F18" s="167"/>
      <c r="G18" s="167"/>
      <c r="H18" s="167"/>
      <c r="I18" s="167"/>
      <c r="J18" s="167"/>
      <c r="K18" s="167"/>
      <c r="L18" s="167"/>
      <c r="M18" s="167"/>
      <c r="N18" s="167"/>
      <c r="O18" s="167"/>
      <c r="P18" s="167"/>
      <c r="Q18" s="167"/>
      <c r="R18" s="167"/>
      <c r="S18" s="167"/>
      <c r="T18" s="167"/>
      <c r="U18" s="167"/>
      <c r="V18" s="167"/>
      <c r="W18" s="167"/>
      <c r="X18" s="167"/>
      <c r="Y18" s="167"/>
      <c r="Z18" s="167"/>
      <c r="AA18" s="167"/>
      <c r="AB18" s="167"/>
      <c r="AC18" s="167"/>
      <c r="AD18" s="167"/>
      <c r="AE18" s="167"/>
      <c r="AF18" s="44"/>
      <c r="AG18" s="44"/>
      <c r="AH18" s="44"/>
      <c r="AI18" s="44"/>
      <c r="AJ18" s="44"/>
      <c r="AK18" s="44"/>
      <c r="AL18" s="44"/>
      <c r="AM18" s="44"/>
      <c r="AN18" s="44"/>
      <c r="AO18" s="44"/>
      <c r="AP18" s="44"/>
      <c r="AQ18" s="44"/>
    </row>
    <row r="19" spans="1:43" s="3" customFormat="1" ht="50.1" customHeight="1" thickTop="1" thickBot="1">
      <c r="A19" s="167">
        <f>'PANEL DE CONTROL DISTRITAL'!A18</f>
        <v>4</v>
      </c>
      <c r="B19" s="169" t="str">
        <f>'PANEL DE CONTROL DISTRITAL'!B18</f>
        <v>CONCILIACIÓN</v>
      </c>
      <c r="C19" s="166" t="str">
        <f>'PANEL DE CONTROL DISTRITAL'!C18</f>
        <v>Responsable de Módulo</v>
      </c>
      <c r="D19" s="170" t="str">
        <f>'PANEL DE CONTROL DISTRITAL'!D18</f>
        <v xml:space="preserve">Credenciales disponibles para entrega = </v>
      </c>
      <c r="E19" s="166" t="str">
        <f>'PANEL DE CONTROL DISTRITAL'!E18</f>
        <v>((Credenciales recibidas - Credenciales inconsistentes) / Credenciales recibidas) x 100</v>
      </c>
      <c r="F19" s="171" t="str">
        <f>'PANEL DE CONTROL DISTRITAL'!F18</f>
        <v>Semanal (remesa)</v>
      </c>
      <c r="G19" s="172">
        <f>'PANEL DE CONTROL DISTRITAL'!G18</f>
        <v>0.9</v>
      </c>
      <c r="H19" s="25" t="str">
        <f>'PANEL DE CONTROL DISTRITAL'!H18</f>
        <v xml:space="preserve">Credenciales Recibidas - Credenciales inconsistentes </v>
      </c>
      <c r="I19" s="23">
        <v>50</v>
      </c>
      <c r="J19" s="23">
        <v>137</v>
      </c>
      <c r="K19" s="23">
        <v>127</v>
      </c>
      <c r="L19" s="23">
        <v>152</v>
      </c>
      <c r="M19" s="23">
        <v>322</v>
      </c>
      <c r="N19" s="23">
        <v>229</v>
      </c>
      <c r="O19" s="23">
        <v>0</v>
      </c>
      <c r="P19" s="23">
        <v>460</v>
      </c>
      <c r="Q19" s="23">
        <v>58</v>
      </c>
      <c r="R19" s="23">
        <v>214</v>
      </c>
      <c r="S19" s="23">
        <v>84</v>
      </c>
      <c r="T19" s="23">
        <v>307</v>
      </c>
      <c r="U19" s="23">
        <v>58</v>
      </c>
      <c r="V19" s="64">
        <v>275</v>
      </c>
      <c r="W19" s="65">
        <v>312</v>
      </c>
      <c r="X19" s="65">
        <v>336</v>
      </c>
      <c r="Y19" s="65">
        <v>158</v>
      </c>
      <c r="Z19" s="65">
        <v>15</v>
      </c>
      <c r="AA19" s="64">
        <v>352</v>
      </c>
      <c r="AB19" s="64">
        <v>204</v>
      </c>
      <c r="AC19" s="64">
        <v>444</v>
      </c>
      <c r="AD19" s="64">
        <v>226</v>
      </c>
      <c r="AE19" s="168">
        <f>IFERROR(SUM(I19:AD19)/SUM(I20:AD20),0)</f>
        <v>1</v>
      </c>
    </row>
    <row r="20" spans="1:43" s="3" customFormat="1" ht="50.1" customHeight="1" thickTop="1" thickBot="1">
      <c r="A20" s="167"/>
      <c r="B20" s="169"/>
      <c r="C20" s="166"/>
      <c r="D20" s="170"/>
      <c r="E20" s="166"/>
      <c r="F20" s="171"/>
      <c r="G20" s="172"/>
      <c r="H20" s="25" t="str">
        <f>'PANEL DE CONTROL DISTRITAL'!H19</f>
        <v>Credenciales recibidas</v>
      </c>
      <c r="I20" s="43">
        <v>50</v>
      </c>
      <c r="J20" s="43">
        <v>137</v>
      </c>
      <c r="K20" s="43">
        <v>127</v>
      </c>
      <c r="L20" s="43">
        <v>152</v>
      </c>
      <c r="M20" s="43">
        <v>322</v>
      </c>
      <c r="N20" s="43">
        <v>229</v>
      </c>
      <c r="O20" s="43">
        <v>0</v>
      </c>
      <c r="P20" s="43">
        <v>460</v>
      </c>
      <c r="Q20" s="43">
        <v>58</v>
      </c>
      <c r="R20" s="43">
        <v>214</v>
      </c>
      <c r="S20" s="43">
        <v>84</v>
      </c>
      <c r="T20" s="43">
        <v>307</v>
      </c>
      <c r="U20" s="43">
        <v>58</v>
      </c>
      <c r="V20" s="66">
        <v>275</v>
      </c>
      <c r="W20" s="67">
        <v>312</v>
      </c>
      <c r="X20" s="67">
        <v>336</v>
      </c>
      <c r="Y20" s="67">
        <v>158</v>
      </c>
      <c r="Z20" s="67">
        <v>15</v>
      </c>
      <c r="AA20" s="68">
        <v>352</v>
      </c>
      <c r="AB20" s="68">
        <v>204</v>
      </c>
      <c r="AC20" s="68">
        <v>444</v>
      </c>
      <c r="AD20" s="68">
        <v>226</v>
      </c>
      <c r="AE20" s="168"/>
    </row>
    <row r="21" spans="1:43" s="45" customFormat="1" ht="7.5" customHeight="1" thickTop="1" thickBot="1">
      <c r="A21" s="46"/>
      <c r="B21" s="47"/>
      <c r="C21" s="48"/>
      <c r="D21" s="49"/>
      <c r="E21" s="48"/>
      <c r="F21" s="50"/>
      <c r="G21" s="51"/>
      <c r="H21" s="52"/>
      <c r="I21" s="53"/>
      <c r="J21" s="53"/>
      <c r="K21" s="53"/>
      <c r="L21" s="53"/>
      <c r="M21" s="53"/>
      <c r="N21" s="53"/>
      <c r="O21" s="53"/>
      <c r="P21" s="53"/>
      <c r="Q21" s="53"/>
      <c r="R21" s="53"/>
      <c r="S21" s="53"/>
      <c r="T21" s="53"/>
      <c r="U21" s="53"/>
      <c r="V21" s="53"/>
      <c r="W21" s="53"/>
      <c r="X21" s="53"/>
      <c r="Y21" s="53"/>
      <c r="Z21" s="53"/>
      <c r="AA21" s="53"/>
      <c r="AB21" s="53"/>
      <c r="AC21" s="53"/>
      <c r="AD21" s="53"/>
      <c r="AE21" s="54"/>
      <c r="AF21" s="44"/>
      <c r="AG21" s="44"/>
      <c r="AH21" s="44"/>
      <c r="AI21" s="44"/>
      <c r="AJ21" s="44"/>
      <c r="AK21" s="44"/>
      <c r="AL21" s="44"/>
      <c r="AM21" s="44"/>
      <c r="AN21" s="44"/>
      <c r="AO21" s="44"/>
      <c r="AP21" s="44"/>
      <c r="AQ21" s="44"/>
    </row>
    <row r="22" spans="1:43" s="3" customFormat="1" ht="50.1" customHeight="1" thickTop="1" thickBot="1">
      <c r="A22" s="167">
        <f>'PANEL DE CONTROL DISTRITAL'!A21</f>
        <v>5</v>
      </c>
      <c r="B22" s="169" t="str">
        <f>'PANEL DE CONTROL DISTRITAL'!B21</f>
        <v>CONCILIACIÓN</v>
      </c>
      <c r="C22" s="166" t="str">
        <f>'PANEL DE CONTROL DISTRITAL'!C21</f>
        <v>Responsable de Módulo</v>
      </c>
      <c r="D22" s="170" t="str">
        <f>'PANEL DE CONTROL DISTRITAL'!D21</f>
        <v xml:space="preserve">Credenciales disponibles para entrega = </v>
      </c>
      <c r="E22" s="166" t="str">
        <f>'PANEL DE CONTROL DISTRITAL'!E21</f>
        <v>(Credenciales en resguardo / Credenciales totales en SIIRFE disponibles para entrega) x 100</v>
      </c>
      <c r="F22" s="171" t="str">
        <f>'PANEL DE CONTROL DISTRITAL'!F21</f>
        <v>Semanal (remesa)</v>
      </c>
      <c r="G22" s="172">
        <f>'PANEL DE CONTROL DISTRITAL'!G21</f>
        <v>1</v>
      </c>
      <c r="H22" s="25" t="str">
        <f>'PANEL DE CONTROL DISTRITAL'!H21</f>
        <v>Credenciales en resguardo</v>
      </c>
      <c r="I22" s="23">
        <v>433</v>
      </c>
      <c r="J22" s="23">
        <v>430</v>
      </c>
      <c r="K22" s="23">
        <v>538</v>
      </c>
      <c r="L22" s="23">
        <v>629</v>
      </c>
      <c r="M22" s="23">
        <v>707</v>
      </c>
      <c r="N22" s="23">
        <v>783</v>
      </c>
      <c r="O22" s="23">
        <v>482</v>
      </c>
      <c r="P22" s="23">
        <v>856</v>
      </c>
      <c r="Q22" s="23">
        <v>674</v>
      </c>
      <c r="R22" s="23">
        <v>767</v>
      </c>
      <c r="S22" s="23">
        <v>571</v>
      </c>
      <c r="T22" s="23">
        <v>801</v>
      </c>
      <c r="U22" s="23">
        <v>652</v>
      </c>
      <c r="V22" s="64">
        <v>786</v>
      </c>
      <c r="W22" s="65">
        <v>870</v>
      </c>
      <c r="X22" s="65">
        <v>1.0640000000000001</v>
      </c>
      <c r="Y22" s="65">
        <v>737</v>
      </c>
      <c r="Z22" s="65">
        <v>384</v>
      </c>
      <c r="AA22" s="64">
        <v>413</v>
      </c>
      <c r="AB22" s="64">
        <v>346</v>
      </c>
      <c r="AC22" s="64">
        <v>449</v>
      </c>
      <c r="AD22" s="64">
        <v>649</v>
      </c>
      <c r="AE22" s="168">
        <f>IFERROR(SUM(I22:AD22)/SUM(I23:AD23),0)</f>
        <v>1</v>
      </c>
    </row>
    <row r="23" spans="1:43" s="3" customFormat="1" ht="50.1" customHeight="1" thickTop="1" thickBot="1">
      <c r="A23" s="167"/>
      <c r="B23" s="169"/>
      <c r="C23" s="166"/>
      <c r="D23" s="170"/>
      <c r="E23" s="166"/>
      <c r="F23" s="171"/>
      <c r="G23" s="172"/>
      <c r="H23" s="25" t="str">
        <f>'PANEL DE CONTROL DISTRITAL'!H22</f>
        <v>Credenciales totales en SIIRFE disponibles para entrega</v>
      </c>
      <c r="I23" s="43">
        <v>433</v>
      </c>
      <c r="J23" s="43">
        <v>430</v>
      </c>
      <c r="K23" s="43">
        <v>538</v>
      </c>
      <c r="L23" s="43">
        <v>629</v>
      </c>
      <c r="M23" s="43">
        <v>707</v>
      </c>
      <c r="N23" s="43">
        <v>783</v>
      </c>
      <c r="O23" s="43">
        <v>482</v>
      </c>
      <c r="P23" s="43">
        <v>856</v>
      </c>
      <c r="Q23" s="43">
        <v>674</v>
      </c>
      <c r="R23" s="43">
        <v>767</v>
      </c>
      <c r="S23" s="43">
        <v>571</v>
      </c>
      <c r="T23" s="43">
        <v>801</v>
      </c>
      <c r="U23" s="43">
        <v>652</v>
      </c>
      <c r="V23" s="66">
        <v>786</v>
      </c>
      <c r="W23" s="67">
        <v>870</v>
      </c>
      <c r="X23" s="67">
        <v>1.0640000000000001</v>
      </c>
      <c r="Y23" s="67">
        <v>737</v>
      </c>
      <c r="Z23" s="67">
        <v>384</v>
      </c>
      <c r="AA23" s="68">
        <v>413</v>
      </c>
      <c r="AB23" s="68">
        <v>346</v>
      </c>
      <c r="AC23" s="68">
        <v>449</v>
      </c>
      <c r="AD23" s="68">
        <v>649</v>
      </c>
      <c r="AE23" s="168"/>
    </row>
    <row r="24" spans="1:43" s="4" customFormat="1" ht="7.5" customHeight="1" thickTop="1" thickBot="1">
      <c r="A24" s="195"/>
      <c r="B24" s="196"/>
      <c r="C24" s="196"/>
      <c r="D24" s="196"/>
      <c r="E24" s="196"/>
      <c r="F24" s="196"/>
      <c r="G24" s="196"/>
      <c r="H24" s="196"/>
      <c r="I24" s="196"/>
      <c r="J24" s="196"/>
      <c r="K24" s="196"/>
      <c r="L24" s="196"/>
      <c r="M24" s="196"/>
      <c r="N24" s="196"/>
      <c r="O24" s="196"/>
      <c r="P24" s="196"/>
      <c r="Q24" s="196"/>
      <c r="R24" s="196"/>
      <c r="S24" s="196"/>
      <c r="T24" s="196"/>
      <c r="U24" s="196"/>
      <c r="V24" s="196"/>
      <c r="W24" s="196"/>
      <c r="X24" s="196"/>
      <c r="Y24" s="196"/>
      <c r="Z24" s="196"/>
      <c r="AA24" s="196"/>
      <c r="AB24" s="196"/>
      <c r="AC24" s="196"/>
      <c r="AD24" s="196"/>
      <c r="AE24" s="197"/>
    </row>
    <row r="25" spans="1:43" ht="50.1" customHeight="1" thickTop="1" thickBot="1">
      <c r="A25" s="167">
        <f>'PANEL DE CONTROL DISTRITAL'!A24</f>
        <v>6</v>
      </c>
      <c r="B25" s="169" t="str">
        <f>'PANEL DE CONTROL DISTRITAL'!B24</f>
        <v>ENTREGA</v>
      </c>
      <c r="C25" s="166" t="str">
        <f>'PANEL DE CONTROL DISTRITAL'!C24</f>
        <v>Operador de Equipo Tecnológico</v>
      </c>
      <c r="D25" s="170" t="str">
        <f>'PANEL DE CONTROL DISTRITAL'!D24</f>
        <v xml:space="preserve">Efectividad de entrega de CPV en MAC = </v>
      </c>
      <c r="E25" s="166" t="str">
        <f>'PANEL DE CONTROL DISTRITAL'!E24</f>
        <v>(Total de credenciales entregadas / Total de credenciales solicitadas) x 100</v>
      </c>
      <c r="F25" s="171" t="str">
        <f>'PANEL DE CONTROL DISTRITAL'!F24</f>
        <v>Semanal (remesa)</v>
      </c>
      <c r="G25" s="172">
        <f>'PANEL DE CONTROL DISTRITAL'!G24</f>
        <v>0.9</v>
      </c>
      <c r="H25" s="25" t="str">
        <f>'PANEL DE CONTROL DISTRITAL'!H24</f>
        <v xml:space="preserve">Total de credenciales entregadas </v>
      </c>
      <c r="I25" s="23">
        <v>27</v>
      </c>
      <c r="J25" s="23">
        <v>140</v>
      </c>
      <c r="K25" s="23">
        <v>9</v>
      </c>
      <c r="L25" s="23">
        <v>61</v>
      </c>
      <c r="M25" s="23">
        <v>244</v>
      </c>
      <c r="N25" s="23">
        <v>151</v>
      </c>
      <c r="O25" s="23">
        <v>301</v>
      </c>
      <c r="P25" s="23">
        <v>86</v>
      </c>
      <c r="Q25" s="23">
        <v>240</v>
      </c>
      <c r="R25" s="23">
        <v>121</v>
      </c>
      <c r="S25" s="23">
        <v>280</v>
      </c>
      <c r="T25" s="23">
        <v>74</v>
      </c>
      <c r="U25" s="23">
        <v>207</v>
      </c>
      <c r="V25" s="64">
        <v>141</v>
      </c>
      <c r="W25" s="65">
        <v>228</v>
      </c>
      <c r="X25" s="65">
        <v>139</v>
      </c>
      <c r="Y25" s="65">
        <v>485</v>
      </c>
      <c r="Z25" s="65">
        <v>368</v>
      </c>
      <c r="AA25" s="64">
        <v>323</v>
      </c>
      <c r="AB25" s="64">
        <v>271</v>
      </c>
      <c r="AC25" s="64">
        <v>341</v>
      </c>
      <c r="AD25" s="64">
        <v>26</v>
      </c>
      <c r="AE25" s="168">
        <f>IFERROR(SUM(I25:AD25)/SUM(I26:AD26),0)</f>
        <v>1</v>
      </c>
    </row>
    <row r="26" spans="1:43" ht="50.1" customHeight="1" thickTop="1" thickBot="1">
      <c r="A26" s="167"/>
      <c r="B26" s="169"/>
      <c r="C26" s="166"/>
      <c r="D26" s="170"/>
      <c r="E26" s="166"/>
      <c r="F26" s="171"/>
      <c r="G26" s="172"/>
      <c r="H26" s="25" t="str">
        <f>'PANEL DE CONTROL DISTRITAL'!H25</f>
        <v xml:space="preserve"> Total de credenciales solicitadas</v>
      </c>
      <c r="I26" s="43">
        <v>27</v>
      </c>
      <c r="J26" s="43">
        <v>140</v>
      </c>
      <c r="K26" s="43">
        <v>9</v>
      </c>
      <c r="L26" s="43">
        <v>61</v>
      </c>
      <c r="M26" s="43">
        <v>244</v>
      </c>
      <c r="N26" s="43">
        <v>151</v>
      </c>
      <c r="O26" s="43">
        <v>301</v>
      </c>
      <c r="P26" s="43">
        <v>86</v>
      </c>
      <c r="Q26" s="43">
        <v>240</v>
      </c>
      <c r="R26" s="43">
        <v>121</v>
      </c>
      <c r="S26" s="43">
        <v>280</v>
      </c>
      <c r="T26" s="43">
        <v>74</v>
      </c>
      <c r="U26" s="43">
        <v>207</v>
      </c>
      <c r="V26" s="66">
        <v>141</v>
      </c>
      <c r="W26" s="67">
        <v>228</v>
      </c>
      <c r="X26" s="67">
        <v>139</v>
      </c>
      <c r="Y26" s="67">
        <v>485</v>
      </c>
      <c r="Z26" s="67">
        <v>368</v>
      </c>
      <c r="AA26" s="68">
        <v>323</v>
      </c>
      <c r="AB26" s="68">
        <v>271</v>
      </c>
      <c r="AC26" s="68">
        <v>341</v>
      </c>
      <c r="AD26" s="68">
        <v>26</v>
      </c>
      <c r="AE26" s="168"/>
    </row>
    <row r="27" spans="1:43" ht="15.75" customHeight="1" thickTop="1">
      <c r="B27" s="1" t="s">
        <v>116</v>
      </c>
      <c r="H27" s="55"/>
      <c r="I27" s="56"/>
      <c r="J27" s="56"/>
      <c r="K27" s="56"/>
      <c r="L27" s="56"/>
      <c r="M27" s="56"/>
      <c r="N27" s="56"/>
      <c r="O27" s="56"/>
      <c r="P27" s="56"/>
      <c r="Q27" s="56"/>
      <c r="R27" s="56"/>
      <c r="S27" s="56"/>
      <c r="T27" s="56"/>
      <c r="U27" s="56"/>
      <c r="V27" s="56"/>
      <c r="W27" s="56"/>
      <c r="X27" s="56"/>
      <c r="Y27" s="56"/>
      <c r="Z27" s="56"/>
      <c r="AA27" s="56"/>
      <c r="AB27" s="56"/>
      <c r="AC27" s="56"/>
      <c r="AD27" s="56"/>
      <c r="AE27" s="12"/>
    </row>
    <row r="28" spans="1:43" ht="15.75" customHeight="1">
      <c r="H28" s="57"/>
    </row>
    <row r="29" spans="1:43" ht="15.75" customHeight="1">
      <c r="H29" s="57"/>
      <c r="I29" s="179" t="s">
        <v>117</v>
      </c>
      <c r="J29" s="179"/>
      <c r="K29" s="179"/>
      <c r="L29" s="179"/>
    </row>
    <row r="30" spans="1:43" ht="15.75" customHeight="1">
      <c r="H30" s="57"/>
      <c r="I30" s="26"/>
      <c r="J30" s="27" t="s">
        <v>118</v>
      </c>
      <c r="K30" s="27"/>
      <c r="L30" s="27"/>
    </row>
    <row r="31" spans="1:43" ht="39" customHeight="1">
      <c r="H31" s="57"/>
      <c r="I31" s="28"/>
      <c r="J31" s="27" t="s">
        <v>119</v>
      </c>
      <c r="K31" s="27"/>
      <c r="L31" s="27"/>
    </row>
    <row r="32" spans="1:43" ht="30" customHeight="1">
      <c r="H32" s="57"/>
      <c r="I32" s="29"/>
      <c r="J32" s="27" t="s">
        <v>120</v>
      </c>
      <c r="K32" s="27"/>
      <c r="L32" s="27"/>
    </row>
    <row r="33" spans="2:13" ht="30" customHeight="1">
      <c r="H33" s="57"/>
      <c r="I33" s="27"/>
      <c r="J33" s="27"/>
      <c r="K33" s="27"/>
      <c r="L33" s="27"/>
    </row>
    <row r="34" spans="2:13" ht="30" customHeight="1">
      <c r="B34" s="180" t="s">
        <v>121</v>
      </c>
      <c r="C34" s="180"/>
      <c r="D34" s="180"/>
      <c r="E34" s="180"/>
      <c r="F34" s="180"/>
      <c r="G34" s="180"/>
      <c r="H34" s="180"/>
      <c r="I34" s="180"/>
      <c r="J34" s="180"/>
      <c r="K34" s="180"/>
      <c r="L34" s="180"/>
      <c r="M34" s="181"/>
    </row>
    <row r="35" spans="2:13" ht="30" customHeight="1">
      <c r="B35" s="182" t="s">
        <v>122</v>
      </c>
      <c r="C35" s="182"/>
      <c r="D35" s="182"/>
      <c r="E35" s="182"/>
      <c r="F35" s="182"/>
      <c r="G35" s="183"/>
      <c r="H35" s="184" t="s">
        <v>123</v>
      </c>
      <c r="I35" s="182"/>
      <c r="J35" s="182"/>
      <c r="K35" s="182"/>
      <c r="L35" s="182"/>
      <c r="M35" s="183"/>
    </row>
    <row r="36" spans="2:13" ht="30" customHeight="1">
      <c r="B36" s="173"/>
      <c r="C36" s="174"/>
      <c r="D36" s="174"/>
      <c r="E36" s="174"/>
      <c r="F36" s="174"/>
      <c r="G36" s="175"/>
      <c r="H36" s="173"/>
      <c r="I36" s="174"/>
      <c r="J36" s="174"/>
      <c r="K36" s="174"/>
      <c r="L36" s="174"/>
      <c r="M36" s="175"/>
    </row>
    <row r="37" spans="2:13" ht="30" customHeight="1">
      <c r="B37" s="176"/>
      <c r="C37" s="177"/>
      <c r="D37" s="177"/>
      <c r="E37" s="177"/>
      <c r="F37" s="177"/>
      <c r="G37" s="178"/>
      <c r="H37" s="176"/>
      <c r="I37" s="177"/>
      <c r="J37" s="177"/>
      <c r="K37" s="177"/>
      <c r="L37" s="177"/>
      <c r="M37" s="178"/>
    </row>
    <row r="38" spans="2:13" ht="35.1" customHeight="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1">
    <mergeCell ref="AE25:AE26"/>
    <mergeCell ref="I29:L29"/>
    <mergeCell ref="B34:M34"/>
    <mergeCell ref="B35:G35"/>
    <mergeCell ref="H35:M35"/>
    <mergeCell ref="B36:G37"/>
    <mergeCell ref="H36:M37"/>
    <mergeCell ref="G22:G23"/>
    <mergeCell ref="AE22:AE23"/>
    <mergeCell ref="A24:AE24"/>
    <mergeCell ref="A25:A26"/>
    <mergeCell ref="B25:B26"/>
    <mergeCell ref="C25:C26"/>
    <mergeCell ref="D25:D26"/>
    <mergeCell ref="E25:E26"/>
    <mergeCell ref="F25:F26"/>
    <mergeCell ref="G25:G26"/>
    <mergeCell ref="A22:A23"/>
    <mergeCell ref="B22:B23"/>
    <mergeCell ref="C22:C23"/>
    <mergeCell ref="D22:D23"/>
    <mergeCell ref="E22:E23"/>
    <mergeCell ref="F22:F23"/>
    <mergeCell ref="A18:AE18"/>
    <mergeCell ref="A19:A20"/>
    <mergeCell ref="B19:B20"/>
    <mergeCell ref="C19:C20"/>
    <mergeCell ref="D19:D20"/>
    <mergeCell ref="E19:E20"/>
    <mergeCell ref="F19:F20"/>
    <mergeCell ref="G19:G20"/>
    <mergeCell ref="AE19:AE20"/>
    <mergeCell ref="A15:AE15"/>
    <mergeCell ref="A16:A17"/>
    <mergeCell ref="B16:B17"/>
    <mergeCell ref="C16:C17"/>
    <mergeCell ref="D16:D17"/>
    <mergeCell ref="E16:E17"/>
    <mergeCell ref="F16:F17"/>
    <mergeCell ref="G16:G17"/>
    <mergeCell ref="AE16:AE17"/>
    <mergeCell ref="A10:A11"/>
    <mergeCell ref="B10:B11"/>
    <mergeCell ref="C10:C11"/>
    <mergeCell ref="D10:D11"/>
    <mergeCell ref="E10:E11"/>
    <mergeCell ref="A12:AE12"/>
    <mergeCell ref="A13:A14"/>
    <mergeCell ref="B13:B14"/>
    <mergeCell ref="C13:C14"/>
    <mergeCell ref="D13:D14"/>
    <mergeCell ref="E13:E14"/>
    <mergeCell ref="F13:F14"/>
    <mergeCell ref="G13:G14"/>
    <mergeCell ref="AE13:AE14"/>
    <mergeCell ref="AE10:AE11"/>
    <mergeCell ref="F10:F11"/>
    <mergeCell ref="AE6:AE9"/>
    <mergeCell ref="B7:D7"/>
    <mergeCell ref="A1:AE1"/>
    <mergeCell ref="F2:G2"/>
    <mergeCell ref="A4:AE4"/>
    <mergeCell ref="A5:AE5"/>
    <mergeCell ref="E7:H7"/>
    <mergeCell ref="I7:X7"/>
    <mergeCell ref="B8:X8"/>
    <mergeCell ref="A6:A9"/>
    <mergeCell ref="B6:H6"/>
    <mergeCell ref="I6:X6"/>
    <mergeCell ref="X2:AE2"/>
    <mergeCell ref="G10:G11"/>
  </mergeCells>
  <conditionalFormatting sqref="I21:AD21">
    <cfRule type="colorScale" priority="702">
      <colorScale>
        <cfvo type="min"/>
        <cfvo type="percentile" val="50"/>
        <cfvo type="max"/>
        <color rgb="FFE98BD7"/>
        <color rgb="FFD5007F"/>
        <color rgb="FF950054"/>
      </colorScale>
    </cfRule>
  </conditionalFormatting>
  <conditionalFormatting sqref="AE10">
    <cfRule type="cellIs" dxfId="152" priority="15" operator="greaterThan">
      <formula>95%</formula>
    </cfRule>
    <cfRule type="cellIs" dxfId="151" priority="16" operator="greaterThanOrEqual">
      <formula>90%</formula>
    </cfRule>
    <cfRule type="cellIs" dxfId="150" priority="17" operator="lessThan">
      <formula>89.99%</formula>
    </cfRule>
  </conditionalFormatting>
  <conditionalFormatting sqref="AE13">
    <cfRule type="cellIs" dxfId="149" priority="12" operator="greaterThan">
      <formula>95%</formula>
    </cfRule>
    <cfRule type="cellIs" dxfId="148" priority="13" operator="greaterThanOrEqual">
      <formula>90%</formula>
    </cfRule>
    <cfRule type="cellIs" dxfId="147" priority="14" operator="lessThan">
      <formula>89.99%</formula>
    </cfRule>
  </conditionalFormatting>
  <conditionalFormatting sqref="AE16">
    <cfRule type="cellIs" dxfId="146" priority="9" operator="greaterThan">
      <formula>95%</formula>
    </cfRule>
    <cfRule type="cellIs" dxfId="145" priority="10" operator="greaterThanOrEqual">
      <formula>90%</formula>
    </cfRule>
    <cfRule type="cellIs" dxfId="144" priority="11" operator="lessThan">
      <formula>89.99%</formula>
    </cfRule>
  </conditionalFormatting>
  <conditionalFormatting sqref="AE19">
    <cfRule type="cellIs" dxfId="143" priority="6" operator="greaterThan">
      <formula>95%</formula>
    </cfRule>
    <cfRule type="cellIs" dxfId="142" priority="7" operator="greaterThanOrEqual">
      <formula>90%</formula>
    </cfRule>
    <cfRule type="cellIs" dxfId="141" priority="8" operator="lessThan">
      <formula>89.99%</formula>
    </cfRule>
  </conditionalFormatting>
  <conditionalFormatting sqref="AE22">
    <cfRule type="cellIs" dxfId="140" priority="1" operator="greaterThanOrEqual">
      <formula>100%</formula>
    </cfRule>
    <cfRule type="cellIs" dxfId="139" priority="2" operator="lessThan">
      <formula>99.99%</formula>
    </cfRule>
  </conditionalFormatting>
  <conditionalFormatting sqref="AE25">
    <cfRule type="cellIs" dxfId="138" priority="3" operator="greaterThan">
      <formula>95%</formula>
    </cfRule>
    <cfRule type="cellIs" dxfId="137" priority="4" operator="greaterThanOrEqual">
      <formula>90%</formula>
    </cfRule>
    <cfRule type="cellIs" dxfId="136" priority="5" operator="lessThan">
      <formula>89.99%</formula>
    </cfRule>
  </conditionalFormatting>
  <dataValidations disablePrompts="1" count="1">
    <dataValidation showDropDown="1" showInputMessage="1" showErrorMessage="1" sqref="C21 G19:G23 G10:G11 G16:G17 G13:G14 G25:G26" xr:uid="{F763F1D1-8144-4E80-B7C1-A445764689A4}"/>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CABEC1-5DE3-485F-90D0-FBBF2811E3E3}">
  <sheetPr>
    <tabColor rgb="FFB8006E"/>
  </sheetPr>
  <dimension ref="A1:AQ48"/>
  <sheetViews>
    <sheetView showGridLines="0" topLeftCell="U21" zoomScale="85" zoomScaleNormal="85" workbookViewId="0">
      <selection activeCell="AE25" sqref="AE25:AE26"/>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0" width="10.7109375" style="1" customWidth="1"/>
    <col min="31" max="31" width="22.7109375" style="1" customWidth="1"/>
    <col min="32" max="16384" width="11.42578125" style="1"/>
  </cols>
  <sheetData>
    <row r="1" spans="1:43" ht="40.5" customHeight="1">
      <c r="A1" s="148" t="str">
        <f>'PANEL DE CONTROL DISTRITAL'!A1:Q1</f>
        <v>INSTITUTO NACIONAL ELECTORAL
SISTEMA DE GESTIÓN DE LA CALIDAD
ESTADO DE MÉXICO</v>
      </c>
      <c r="B1" s="148"/>
      <c r="C1" s="148"/>
      <c r="D1" s="148"/>
      <c r="E1" s="148"/>
      <c r="F1" s="148"/>
      <c r="G1" s="148"/>
      <c r="H1" s="148"/>
      <c r="I1" s="148"/>
      <c r="J1" s="148"/>
      <c r="K1" s="148"/>
      <c r="L1" s="148"/>
      <c r="M1" s="148"/>
      <c r="N1" s="148"/>
      <c r="O1" s="148"/>
      <c r="P1" s="148"/>
      <c r="Q1" s="148"/>
      <c r="R1" s="148"/>
      <c r="S1" s="148"/>
      <c r="T1" s="148"/>
      <c r="U1" s="148"/>
      <c r="V1" s="148"/>
      <c r="W1" s="148"/>
      <c r="X1" s="148"/>
      <c r="Y1" s="148"/>
      <c r="Z1" s="148"/>
      <c r="AA1" s="148"/>
      <c r="AB1" s="148"/>
      <c r="AC1" s="148"/>
      <c r="AD1" s="148"/>
      <c r="AE1" s="148"/>
    </row>
    <row r="2" spans="1:43" ht="33.75" customHeight="1">
      <c r="A2" s="11"/>
      <c r="B2" s="11"/>
      <c r="C2" s="11"/>
      <c r="D2" s="9" t="s">
        <v>89</v>
      </c>
      <c r="E2" s="9">
        <v>37</v>
      </c>
      <c r="F2" s="149" t="s">
        <v>90</v>
      </c>
      <c r="G2" s="149"/>
      <c r="H2" s="20">
        <v>153752</v>
      </c>
      <c r="I2" s="19"/>
      <c r="J2" s="19"/>
      <c r="K2" s="19"/>
      <c r="L2" s="19"/>
      <c r="M2" s="19"/>
      <c r="N2" s="19"/>
      <c r="O2" s="19"/>
      <c r="P2" s="19"/>
      <c r="Q2" s="19"/>
      <c r="R2" s="19"/>
      <c r="S2" s="19"/>
      <c r="T2" s="19"/>
      <c r="U2" s="19"/>
      <c r="V2" s="19"/>
      <c r="W2" s="58"/>
      <c r="X2" s="150" t="str">
        <f>'PANEL DE CONTROL DISTRITAL'!M2</f>
        <v>Fecha de corte: 22/01/2024</v>
      </c>
      <c r="Y2" s="150"/>
      <c r="Z2" s="150"/>
      <c r="AA2" s="150"/>
      <c r="AB2" s="150"/>
      <c r="AC2" s="150"/>
      <c r="AD2" s="150"/>
      <c r="AE2" s="150"/>
      <c r="AF2" s="15"/>
    </row>
    <row r="3" spans="1:43" ht="11.25" customHeight="1">
      <c r="A3" s="11"/>
      <c r="B3" s="6"/>
      <c r="C3" s="6"/>
      <c r="D3" s="6"/>
      <c r="E3" s="6"/>
      <c r="F3" s="6"/>
      <c r="G3" s="6"/>
      <c r="H3" s="6"/>
      <c r="I3" s="6"/>
      <c r="J3" s="6"/>
      <c r="K3" s="6"/>
      <c r="L3" s="6"/>
      <c r="M3" s="6"/>
      <c r="N3" s="6"/>
      <c r="O3" s="6"/>
      <c r="P3" s="6"/>
      <c r="Q3" s="6"/>
      <c r="R3" s="6"/>
      <c r="S3" s="6"/>
      <c r="T3" s="6"/>
      <c r="U3" s="6"/>
      <c r="V3" s="6"/>
      <c r="W3" s="6"/>
      <c r="X3" s="6"/>
      <c r="Y3" s="6"/>
      <c r="Z3" s="6"/>
      <c r="AA3" s="6"/>
      <c r="AB3" s="6"/>
      <c r="AC3" s="6"/>
      <c r="AD3" s="6"/>
    </row>
    <row r="4" spans="1:43" ht="30" customHeight="1">
      <c r="A4" s="154" t="s">
        <v>91</v>
      </c>
      <c r="B4" s="155"/>
      <c r="C4" s="155"/>
      <c r="D4" s="155"/>
      <c r="E4" s="155"/>
      <c r="F4" s="155"/>
      <c r="G4" s="155"/>
      <c r="H4" s="155"/>
      <c r="I4" s="155"/>
      <c r="J4" s="155"/>
      <c r="K4" s="155"/>
      <c r="L4" s="155"/>
      <c r="M4" s="155"/>
      <c r="N4" s="155"/>
      <c r="O4" s="155"/>
      <c r="P4" s="155"/>
      <c r="Q4" s="155"/>
      <c r="R4" s="155"/>
      <c r="S4" s="155"/>
      <c r="T4" s="155"/>
      <c r="U4" s="155"/>
      <c r="V4" s="155"/>
      <c r="W4" s="155"/>
      <c r="X4" s="155"/>
      <c r="Y4" s="155"/>
      <c r="Z4" s="155"/>
      <c r="AA4" s="155"/>
      <c r="AB4" s="155"/>
      <c r="AC4" s="155"/>
      <c r="AD4" s="155"/>
      <c r="AE4" s="156"/>
      <c r="AG4" s="18"/>
    </row>
    <row r="5" spans="1:43" ht="5.25" customHeight="1">
      <c r="A5" s="157"/>
      <c r="B5" s="158"/>
      <c r="C5" s="158"/>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9"/>
    </row>
    <row r="6" spans="1:43" ht="18" customHeight="1">
      <c r="A6" s="151" t="str">
        <f>'PANEL DE CONTROL DISTRITAL'!A6</f>
        <v>Número</v>
      </c>
      <c r="B6" s="152" t="str">
        <f>'PANEL DE CONTROL DISTRITAL'!B6</f>
        <v xml:space="preserve">PROCESOS SUSTANTIVOS E INDICADORES </v>
      </c>
      <c r="C6" s="152"/>
      <c r="D6" s="152"/>
      <c r="E6" s="152"/>
      <c r="F6" s="152"/>
      <c r="G6" s="152"/>
      <c r="H6" s="152"/>
      <c r="I6" s="160" t="s">
        <v>92</v>
      </c>
      <c r="J6" s="161"/>
      <c r="K6" s="161"/>
      <c r="L6" s="161"/>
      <c r="M6" s="161"/>
      <c r="N6" s="161"/>
      <c r="O6" s="161"/>
      <c r="P6" s="161"/>
      <c r="Q6" s="161"/>
      <c r="R6" s="161"/>
      <c r="S6" s="161"/>
      <c r="T6" s="161"/>
      <c r="U6" s="161"/>
      <c r="V6" s="161"/>
      <c r="W6" s="161"/>
      <c r="X6" s="161"/>
      <c r="Y6" s="85"/>
      <c r="Z6" s="85"/>
      <c r="AA6" s="85"/>
      <c r="AB6" s="85"/>
      <c r="AC6" s="85"/>
      <c r="AD6" s="85"/>
      <c r="AE6" s="153" t="s">
        <v>93</v>
      </c>
    </row>
    <row r="7" spans="1:43" ht="17.25" customHeight="1">
      <c r="A7" s="151"/>
      <c r="B7" s="152" t="str">
        <f>'PANEL DE CONTROL DISTRITAL'!B7</f>
        <v>DESCRIPCIÓN</v>
      </c>
      <c r="C7" s="152"/>
      <c r="D7" s="152"/>
      <c r="E7" s="152" t="str">
        <f>'PANEL DE CONTROL DISTRITAL'!E7</f>
        <v>MEDICIÓN</v>
      </c>
      <c r="F7" s="152"/>
      <c r="G7" s="152"/>
      <c r="H7" s="152"/>
      <c r="I7" s="162" t="str">
        <f>'PANEL DE CONTROL DISTRITAL'!A5</f>
        <v>CAMPAÑA ANUAL INTENSA 2023</v>
      </c>
      <c r="J7" s="163"/>
      <c r="K7" s="163"/>
      <c r="L7" s="163"/>
      <c r="M7" s="163"/>
      <c r="N7" s="163"/>
      <c r="O7" s="163"/>
      <c r="P7" s="163"/>
      <c r="Q7" s="163"/>
      <c r="R7" s="163"/>
      <c r="S7" s="163"/>
      <c r="T7" s="163"/>
      <c r="U7" s="163"/>
      <c r="V7" s="163"/>
      <c r="W7" s="163"/>
      <c r="X7" s="163"/>
      <c r="Y7" s="86"/>
      <c r="Z7" s="86"/>
      <c r="AA7" s="86"/>
      <c r="AB7" s="86"/>
      <c r="AC7" s="86"/>
      <c r="AD7" s="86"/>
      <c r="AE7" s="153"/>
    </row>
    <row r="8" spans="1:43" ht="5.25" customHeight="1">
      <c r="A8" s="151"/>
      <c r="B8" s="164"/>
      <c r="C8" s="165"/>
      <c r="D8" s="165"/>
      <c r="E8" s="165"/>
      <c r="F8" s="165"/>
      <c r="G8" s="165"/>
      <c r="H8" s="165"/>
      <c r="I8" s="165"/>
      <c r="J8" s="165"/>
      <c r="K8" s="165"/>
      <c r="L8" s="165"/>
      <c r="M8" s="165"/>
      <c r="N8" s="165"/>
      <c r="O8" s="165"/>
      <c r="P8" s="165"/>
      <c r="Q8" s="165"/>
      <c r="R8" s="165"/>
      <c r="S8" s="165"/>
      <c r="T8" s="165"/>
      <c r="U8" s="165"/>
      <c r="V8" s="165"/>
      <c r="W8" s="165"/>
      <c r="X8" s="165"/>
      <c r="Y8" s="87"/>
      <c r="Z8" s="87"/>
      <c r="AA8" s="87"/>
      <c r="AB8" s="87"/>
      <c r="AC8" s="87"/>
      <c r="AD8" s="87"/>
      <c r="AE8" s="153"/>
    </row>
    <row r="9" spans="1:43" s="2" customFormat="1" ht="29.25" customHeight="1" thickTop="1" thickBot="1">
      <c r="A9" s="151"/>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42" t="str">
        <f>'PANEL DE CONTROL DISTRITAL'!H8</f>
        <v>Nominativo</v>
      </c>
      <c r="I9" s="31" t="str">
        <f>'152551'!I9</f>
        <v>2023-37</v>
      </c>
      <c r="J9" s="31" t="str">
        <f>'152551'!J9</f>
        <v>2023-38</v>
      </c>
      <c r="K9" s="31" t="str">
        <f>'152551'!K9</f>
        <v>2023-39</v>
      </c>
      <c r="L9" s="31" t="str">
        <f>'152551'!L9</f>
        <v>2023-40</v>
      </c>
      <c r="M9" s="31" t="str">
        <f>'152551'!M9</f>
        <v>2023-41</v>
      </c>
      <c r="N9" s="31" t="str">
        <f>'152551'!N9</f>
        <v>2023-42</v>
      </c>
      <c r="O9" s="31" t="str">
        <f>'152551'!O9</f>
        <v>2023-43</v>
      </c>
      <c r="P9" s="31" t="str">
        <f>'152551'!P9</f>
        <v>2023-44</v>
      </c>
      <c r="Q9" s="31" t="str">
        <f>'152551'!Q9</f>
        <v>2023-45</v>
      </c>
      <c r="R9" s="31" t="str">
        <f>'152551'!R9</f>
        <v>2023-46</v>
      </c>
      <c r="S9" s="31" t="str">
        <f>'152551'!S9</f>
        <v>2023-47</v>
      </c>
      <c r="T9" s="31" t="str">
        <f>'152551'!T9</f>
        <v>2023-48</v>
      </c>
      <c r="U9" s="31" t="str">
        <f>'152551'!U9</f>
        <v>2023-49</v>
      </c>
      <c r="V9" s="31" t="str">
        <f>'152551'!V9</f>
        <v>2023-50</v>
      </c>
      <c r="W9" s="31" t="str">
        <f>'152551'!W9</f>
        <v>2023-51</v>
      </c>
      <c r="X9" s="31" t="str">
        <f>'152551'!X9</f>
        <v>2023-52</v>
      </c>
      <c r="Y9" s="31" t="s">
        <v>110</v>
      </c>
      <c r="Z9" s="31" t="s">
        <v>111</v>
      </c>
      <c r="AA9" s="31" t="s">
        <v>112</v>
      </c>
      <c r="AB9" s="31" t="s">
        <v>113</v>
      </c>
      <c r="AC9" s="31" t="s">
        <v>114</v>
      </c>
      <c r="AD9" s="31" t="s">
        <v>115</v>
      </c>
      <c r="AE9" s="153"/>
    </row>
    <row r="10" spans="1:43" s="2" customFormat="1" ht="50.1" customHeight="1" thickTop="1" thickBot="1">
      <c r="A10" s="167">
        <f>'PANEL DE CONTROL DISTRITAL'!A9</f>
        <v>1</v>
      </c>
      <c r="B10" s="169" t="str">
        <f>'PANEL DE CONTROL DISTRITAL'!B9</f>
        <v>ENTREVISTA</v>
      </c>
      <c r="C10" s="166" t="str">
        <f>'PANEL DE CONTROL DISTRITAL'!C9</f>
        <v xml:space="preserve"> Auxiliar de Atención Ciudadana</v>
      </c>
      <c r="D10" s="170" t="str">
        <f>'PANEL DE CONTROL DISTRITAL'!D9</f>
        <v>Efectividad de la entrevista =</v>
      </c>
      <c r="E10" s="166" t="str">
        <f>'PANEL DE CONTROL DISTRITAL'!E9</f>
        <v>(Número de trámites aplicados / (Número de fichas requisitadas - Notificaciones de improcedencia de trámite)) x 100</v>
      </c>
      <c r="F10" s="171" t="str">
        <f>'PANEL DE CONTROL DISTRITAL'!F9</f>
        <v>Semanal (remesa)</v>
      </c>
      <c r="G10" s="172">
        <f>'PANEL DE CONTROL DISTRITAL'!G9</f>
        <v>0.9</v>
      </c>
      <c r="H10" s="25" t="str">
        <f>'PANEL DE CONTROL DISTRITAL'!H9</f>
        <v>Número de trámites aplicados</v>
      </c>
      <c r="I10" s="23">
        <v>73</v>
      </c>
      <c r="J10" s="23">
        <v>352</v>
      </c>
      <c r="K10" s="23">
        <v>316</v>
      </c>
      <c r="L10" s="23">
        <v>341</v>
      </c>
      <c r="M10" s="23">
        <v>359</v>
      </c>
      <c r="N10" s="23">
        <v>441</v>
      </c>
      <c r="O10" s="23">
        <v>400</v>
      </c>
      <c r="P10" s="23">
        <v>502</v>
      </c>
      <c r="Q10" s="23">
        <v>492</v>
      </c>
      <c r="R10" s="23">
        <v>367</v>
      </c>
      <c r="S10" s="23">
        <v>638</v>
      </c>
      <c r="T10" s="23">
        <v>617</v>
      </c>
      <c r="U10" s="23">
        <v>621</v>
      </c>
      <c r="V10" s="23">
        <v>926</v>
      </c>
      <c r="W10" s="23">
        <v>807</v>
      </c>
      <c r="X10" s="23">
        <v>620</v>
      </c>
      <c r="Y10" s="23">
        <v>755</v>
      </c>
      <c r="Z10" s="23">
        <v>665</v>
      </c>
      <c r="AA10" s="23">
        <v>945</v>
      </c>
      <c r="AB10" s="23">
        <v>1472</v>
      </c>
      <c r="AC10" s="75">
        <v>1857</v>
      </c>
      <c r="AD10" s="64">
        <v>567</v>
      </c>
      <c r="AE10" s="168">
        <f>IFERROR(SUM(I10:AD10)/SUM(I11:AD11),0)</f>
        <v>0.99738884968242769</v>
      </c>
    </row>
    <row r="11" spans="1:43" s="2" customFormat="1" ht="50.1" customHeight="1" thickTop="1" thickBot="1">
      <c r="A11" s="167"/>
      <c r="B11" s="169"/>
      <c r="C11" s="166"/>
      <c r="D11" s="170"/>
      <c r="E11" s="166"/>
      <c r="F11" s="171"/>
      <c r="G11" s="172"/>
      <c r="H11" s="25" t="str">
        <f>'PANEL DE CONTROL DISTRITAL'!H10</f>
        <v>Número de fichas requisitadas - Notificaciones de improcedencia de trámite</v>
      </c>
      <c r="I11" s="43">
        <v>73</v>
      </c>
      <c r="J11" s="43">
        <v>354</v>
      </c>
      <c r="K11" s="43">
        <v>318</v>
      </c>
      <c r="L11" s="43">
        <v>342</v>
      </c>
      <c r="M11" s="43">
        <v>361</v>
      </c>
      <c r="N11" s="43">
        <v>441</v>
      </c>
      <c r="O11" s="43">
        <v>402</v>
      </c>
      <c r="P11" s="43">
        <v>502</v>
      </c>
      <c r="Q11" s="43">
        <v>492</v>
      </c>
      <c r="R11" s="43">
        <v>367</v>
      </c>
      <c r="S11" s="43">
        <v>638</v>
      </c>
      <c r="T11" s="43">
        <v>621</v>
      </c>
      <c r="U11" s="43">
        <v>623</v>
      </c>
      <c r="V11" s="43">
        <v>928</v>
      </c>
      <c r="W11" s="43">
        <v>809</v>
      </c>
      <c r="X11" s="43">
        <v>620</v>
      </c>
      <c r="Y11" s="43">
        <v>760</v>
      </c>
      <c r="Z11" s="43">
        <v>666</v>
      </c>
      <c r="AA11" s="43">
        <v>953</v>
      </c>
      <c r="AB11" s="43">
        <v>1474</v>
      </c>
      <c r="AC11" s="98">
        <v>1859</v>
      </c>
      <c r="AD11" s="68">
        <v>567</v>
      </c>
      <c r="AE11" s="168"/>
    </row>
    <row r="12" spans="1:43" s="45" customFormat="1" ht="8.1" customHeight="1" thickTop="1" thickBot="1">
      <c r="A12" s="167"/>
      <c r="B12" s="167"/>
      <c r="C12" s="167"/>
      <c r="D12" s="167"/>
      <c r="E12" s="167"/>
      <c r="F12" s="167"/>
      <c r="G12" s="167"/>
      <c r="H12" s="167"/>
      <c r="I12" s="167"/>
      <c r="J12" s="167"/>
      <c r="K12" s="167"/>
      <c r="L12" s="167"/>
      <c r="M12" s="167"/>
      <c r="N12" s="167"/>
      <c r="O12" s="167"/>
      <c r="P12" s="167"/>
      <c r="Q12" s="167"/>
      <c r="R12" s="167"/>
      <c r="S12" s="167"/>
      <c r="T12" s="167"/>
      <c r="U12" s="167"/>
      <c r="V12" s="167"/>
      <c r="W12" s="167"/>
      <c r="X12" s="167"/>
      <c r="Y12" s="167"/>
      <c r="Z12" s="167"/>
      <c r="AA12" s="167"/>
      <c r="AB12" s="167"/>
      <c r="AC12" s="167"/>
      <c r="AD12" s="167"/>
      <c r="AE12" s="167"/>
      <c r="AF12" s="44"/>
      <c r="AG12" s="44"/>
      <c r="AH12" s="44"/>
      <c r="AI12" s="44"/>
      <c r="AJ12" s="44"/>
      <c r="AK12" s="44"/>
      <c r="AL12" s="44"/>
      <c r="AM12" s="44"/>
      <c r="AN12" s="44"/>
      <c r="AO12" s="44"/>
      <c r="AP12" s="44"/>
      <c r="AQ12" s="44"/>
    </row>
    <row r="13" spans="1:43" s="3" customFormat="1" ht="50.1" customHeight="1" thickTop="1" thickBot="1">
      <c r="A13" s="167">
        <f>'PANEL DE CONTROL DISTRITAL'!A12</f>
        <v>2</v>
      </c>
      <c r="B13" s="169" t="str">
        <f>'PANEL DE CONTROL DISTRITAL'!B12</f>
        <v>TRÁMITE</v>
      </c>
      <c r="C13" s="166" t="str">
        <f>'PANEL DE CONTROL DISTRITAL'!C12</f>
        <v>Operador de Equipo Tecnológico</v>
      </c>
      <c r="D13" s="170" t="str">
        <f>'PANEL DE CONTROL DISTRITAL'!D12</f>
        <v>Trámites exitosos efectivos=</v>
      </c>
      <c r="E13" s="166" t="str">
        <f>'PANEL DE CONTROL DISTRITAL'!E12</f>
        <v>(Número de trámites exitosos / Número de trámites aplicados) x 100</v>
      </c>
      <c r="F13" s="171" t="str">
        <f>'PANEL DE CONTROL DISTRITAL'!F12</f>
        <v>Semanal (remesa)</v>
      </c>
      <c r="G13" s="172">
        <f>'PANEL DE CONTROL DISTRITAL'!G12</f>
        <v>0.9</v>
      </c>
      <c r="H13" s="25" t="str">
        <f>'PANEL DE CONTROL DISTRITAL'!H12</f>
        <v>Número de trámites exitosos</v>
      </c>
      <c r="I13" s="23">
        <v>73</v>
      </c>
      <c r="J13" s="23">
        <v>351</v>
      </c>
      <c r="K13" s="23">
        <v>316</v>
      </c>
      <c r="L13" s="23">
        <v>341</v>
      </c>
      <c r="M13" s="23">
        <v>358</v>
      </c>
      <c r="N13" s="23">
        <v>439</v>
      </c>
      <c r="O13" s="23">
        <v>399</v>
      </c>
      <c r="P13" s="23">
        <v>501</v>
      </c>
      <c r="Q13" s="23">
        <v>490</v>
      </c>
      <c r="R13" s="23">
        <v>366</v>
      </c>
      <c r="S13" s="23">
        <v>638</v>
      </c>
      <c r="T13" s="23">
        <v>615</v>
      </c>
      <c r="U13" s="23">
        <v>620</v>
      </c>
      <c r="V13" s="23">
        <v>924</v>
      </c>
      <c r="W13" s="23">
        <v>802</v>
      </c>
      <c r="X13" s="23">
        <v>614</v>
      </c>
      <c r="Y13" s="23">
        <v>746</v>
      </c>
      <c r="Z13" s="23">
        <v>663</v>
      </c>
      <c r="AA13" s="23">
        <v>942</v>
      </c>
      <c r="AB13" s="23">
        <v>1464</v>
      </c>
      <c r="AC13" s="75">
        <v>1835</v>
      </c>
      <c r="AD13" s="64">
        <v>559</v>
      </c>
      <c r="AE13" s="168">
        <f>IFERROR(SUM(I13:AD13)/SUM(I14:AD14),0)</f>
        <v>0.99441103643438278</v>
      </c>
    </row>
    <row r="14" spans="1:43" s="3" customFormat="1" ht="50.1" customHeight="1" thickTop="1" thickBot="1">
      <c r="A14" s="167"/>
      <c r="B14" s="169"/>
      <c r="C14" s="166"/>
      <c r="D14" s="170"/>
      <c r="E14" s="166"/>
      <c r="F14" s="171"/>
      <c r="G14" s="172"/>
      <c r="H14" s="25" t="str">
        <f>'PANEL DE CONTROL DISTRITAL'!H13</f>
        <v>Número de trámites aplicados</v>
      </c>
      <c r="I14" s="43">
        <v>73</v>
      </c>
      <c r="J14" s="43">
        <v>352</v>
      </c>
      <c r="K14" s="43">
        <v>316</v>
      </c>
      <c r="L14" s="43">
        <v>341</v>
      </c>
      <c r="M14" s="43">
        <v>359</v>
      </c>
      <c r="N14" s="43">
        <v>441</v>
      </c>
      <c r="O14" s="43">
        <v>400</v>
      </c>
      <c r="P14" s="43">
        <v>502</v>
      </c>
      <c r="Q14" s="43">
        <v>492</v>
      </c>
      <c r="R14" s="43">
        <v>367</v>
      </c>
      <c r="S14" s="43">
        <v>638</v>
      </c>
      <c r="T14" s="43">
        <v>617</v>
      </c>
      <c r="U14" s="43">
        <v>621</v>
      </c>
      <c r="V14" s="43">
        <v>928</v>
      </c>
      <c r="W14" s="43">
        <v>807</v>
      </c>
      <c r="X14" s="43">
        <v>620</v>
      </c>
      <c r="Y14" s="43">
        <v>755</v>
      </c>
      <c r="Z14" s="43">
        <v>665</v>
      </c>
      <c r="AA14" s="43">
        <v>945</v>
      </c>
      <c r="AB14" s="43">
        <v>1472</v>
      </c>
      <c r="AC14" s="98">
        <v>1857</v>
      </c>
      <c r="AD14" s="68">
        <v>567</v>
      </c>
      <c r="AE14" s="168"/>
    </row>
    <row r="15" spans="1:43" s="45" customFormat="1" ht="8.1" customHeight="1" thickTop="1" thickBot="1">
      <c r="A15" s="167"/>
      <c r="B15" s="167"/>
      <c r="C15" s="167"/>
      <c r="D15" s="167"/>
      <c r="E15" s="167"/>
      <c r="F15" s="167"/>
      <c r="G15" s="167"/>
      <c r="H15" s="167"/>
      <c r="I15" s="167"/>
      <c r="J15" s="167"/>
      <c r="K15" s="167"/>
      <c r="L15" s="167"/>
      <c r="M15" s="167"/>
      <c r="N15" s="167"/>
      <c r="O15" s="167"/>
      <c r="P15" s="167"/>
      <c r="Q15" s="167"/>
      <c r="R15" s="167"/>
      <c r="S15" s="167"/>
      <c r="T15" s="167"/>
      <c r="U15" s="167"/>
      <c r="V15" s="167"/>
      <c r="W15" s="167"/>
      <c r="X15" s="167"/>
      <c r="Y15" s="167"/>
      <c r="Z15" s="167"/>
      <c r="AA15" s="167"/>
      <c r="AB15" s="167"/>
      <c r="AC15" s="167"/>
      <c r="AD15" s="167"/>
      <c r="AE15" s="167"/>
      <c r="AF15" s="44"/>
      <c r="AG15" s="44"/>
      <c r="AH15" s="44"/>
      <c r="AI15" s="44"/>
      <c r="AJ15" s="44"/>
      <c r="AK15" s="44"/>
      <c r="AL15" s="44"/>
      <c r="AM15" s="44"/>
      <c r="AN15" s="44"/>
      <c r="AO15" s="44"/>
      <c r="AP15" s="44"/>
      <c r="AQ15" s="44"/>
    </row>
    <row r="16" spans="1:43" s="3" customFormat="1" ht="50.1" customHeight="1" thickTop="1" thickBot="1">
      <c r="A16" s="167">
        <f>'PANEL DE CONTROL DISTRITAL'!A15</f>
        <v>3</v>
      </c>
      <c r="B16" s="169" t="str">
        <f>'PANEL DE CONTROL DISTRITAL'!B15</f>
        <v>TRANSFERENCIA</v>
      </c>
      <c r="C16" s="166" t="str">
        <f>'PANEL DE CONTROL DISTRITAL'!C15</f>
        <v>Responsable de Módulo</v>
      </c>
      <c r="D16" s="170" t="str">
        <f>'PANEL DE CONTROL DISTRITAL'!D15</f>
        <v xml:space="preserve">Transacciones exitosas = </v>
      </c>
      <c r="E16" s="166" t="str">
        <f>'PANEL DE CONTROL DISTRITAL'!E15</f>
        <v>(Número de Archivos de Transacción aceptados /Total de Archivos de Transacción procesados) x100</v>
      </c>
      <c r="F16" s="171" t="str">
        <f>'PANEL DE CONTROL DISTRITAL'!F15</f>
        <v>Semanal (remesa)</v>
      </c>
      <c r="G16" s="172">
        <f>'PANEL DE CONTROL DISTRITAL'!G15</f>
        <v>0.9</v>
      </c>
      <c r="H16" s="25" t="str">
        <f>'PANEL DE CONTROL DISTRITAL'!H15</f>
        <v>Número de Archivos de Transacción aceptados</v>
      </c>
      <c r="I16" s="23">
        <v>73</v>
      </c>
      <c r="J16" s="23">
        <v>352</v>
      </c>
      <c r="K16" s="23">
        <v>316</v>
      </c>
      <c r="L16" s="23">
        <v>341</v>
      </c>
      <c r="M16" s="23">
        <v>359</v>
      </c>
      <c r="N16" s="23">
        <v>441</v>
      </c>
      <c r="O16" s="23">
        <v>400</v>
      </c>
      <c r="P16" s="23">
        <v>502</v>
      </c>
      <c r="Q16" s="23">
        <v>492</v>
      </c>
      <c r="R16" s="23">
        <v>367</v>
      </c>
      <c r="S16" s="23">
        <v>638</v>
      </c>
      <c r="T16" s="23">
        <v>617</v>
      </c>
      <c r="U16" s="23">
        <v>621</v>
      </c>
      <c r="V16" s="23">
        <v>926</v>
      </c>
      <c r="W16" s="23">
        <v>807</v>
      </c>
      <c r="X16" s="23">
        <v>620</v>
      </c>
      <c r="Y16" s="23">
        <v>755</v>
      </c>
      <c r="Z16" s="23">
        <v>665</v>
      </c>
      <c r="AA16" s="23">
        <v>945</v>
      </c>
      <c r="AB16" s="23">
        <v>1472</v>
      </c>
      <c r="AC16" s="75">
        <v>1857</v>
      </c>
      <c r="AD16" s="64">
        <v>567</v>
      </c>
      <c r="AE16" s="168">
        <f>IFERROR(SUM(I16:AD16)/SUM(I17:AD17),0)</f>
        <v>1</v>
      </c>
    </row>
    <row r="17" spans="1:43" s="3" customFormat="1" ht="50.1" customHeight="1" thickTop="1" thickBot="1">
      <c r="A17" s="167"/>
      <c r="B17" s="169"/>
      <c r="C17" s="166"/>
      <c r="D17" s="170"/>
      <c r="E17" s="166"/>
      <c r="F17" s="171"/>
      <c r="G17" s="172"/>
      <c r="H17" s="25" t="str">
        <f>'PANEL DE CONTROL DISTRITAL'!H16</f>
        <v>Total de Archivos de Transacción procesados</v>
      </c>
      <c r="I17" s="43">
        <v>73</v>
      </c>
      <c r="J17" s="43">
        <v>352</v>
      </c>
      <c r="K17" s="43">
        <v>316</v>
      </c>
      <c r="L17" s="43">
        <v>341</v>
      </c>
      <c r="M17" s="43">
        <v>359</v>
      </c>
      <c r="N17" s="43">
        <v>441</v>
      </c>
      <c r="O17" s="43">
        <v>400</v>
      </c>
      <c r="P17" s="43">
        <v>502</v>
      </c>
      <c r="Q17" s="43">
        <v>492</v>
      </c>
      <c r="R17" s="43">
        <v>367</v>
      </c>
      <c r="S17" s="43">
        <v>638</v>
      </c>
      <c r="T17" s="43">
        <v>617</v>
      </c>
      <c r="U17" s="43">
        <v>621</v>
      </c>
      <c r="V17" s="43">
        <v>926</v>
      </c>
      <c r="W17" s="43">
        <v>807</v>
      </c>
      <c r="X17" s="43">
        <v>620</v>
      </c>
      <c r="Y17" s="43">
        <v>755</v>
      </c>
      <c r="Z17" s="43">
        <v>665</v>
      </c>
      <c r="AA17" s="43">
        <v>945</v>
      </c>
      <c r="AB17" s="43">
        <v>1472</v>
      </c>
      <c r="AC17" s="98">
        <v>1857</v>
      </c>
      <c r="AD17" s="68">
        <v>567</v>
      </c>
      <c r="AE17" s="168"/>
    </row>
    <row r="18" spans="1:43" s="45" customFormat="1" ht="8.1" customHeight="1" thickTop="1" thickBot="1">
      <c r="A18" s="167"/>
      <c r="B18" s="167"/>
      <c r="C18" s="167"/>
      <c r="D18" s="167"/>
      <c r="E18" s="167"/>
      <c r="F18" s="167"/>
      <c r="G18" s="167"/>
      <c r="H18" s="167"/>
      <c r="I18" s="167"/>
      <c r="J18" s="167"/>
      <c r="K18" s="167"/>
      <c r="L18" s="167"/>
      <c r="M18" s="167"/>
      <c r="N18" s="167"/>
      <c r="O18" s="167"/>
      <c r="P18" s="167"/>
      <c r="Q18" s="167"/>
      <c r="R18" s="167"/>
      <c r="S18" s="167"/>
      <c r="T18" s="167"/>
      <c r="U18" s="167"/>
      <c r="V18" s="167"/>
      <c r="W18" s="167"/>
      <c r="X18" s="167"/>
      <c r="Y18" s="167"/>
      <c r="Z18" s="167"/>
      <c r="AA18" s="167"/>
      <c r="AB18" s="167"/>
      <c r="AC18" s="167"/>
      <c r="AD18" s="167"/>
      <c r="AE18" s="167"/>
      <c r="AF18" s="44"/>
      <c r="AG18" s="44"/>
      <c r="AH18" s="44"/>
      <c r="AI18" s="44"/>
      <c r="AJ18" s="44"/>
      <c r="AK18" s="44"/>
      <c r="AL18" s="44"/>
      <c r="AM18" s="44"/>
      <c r="AN18" s="44"/>
      <c r="AO18" s="44"/>
      <c r="AP18" s="44"/>
      <c r="AQ18" s="44"/>
    </row>
    <row r="19" spans="1:43" s="3" customFormat="1" ht="50.1" customHeight="1" thickTop="1" thickBot="1">
      <c r="A19" s="167">
        <f>'PANEL DE CONTROL DISTRITAL'!A18</f>
        <v>4</v>
      </c>
      <c r="B19" s="169" t="str">
        <f>'PANEL DE CONTROL DISTRITAL'!B18</f>
        <v>CONCILIACIÓN</v>
      </c>
      <c r="C19" s="166" t="str">
        <f>'PANEL DE CONTROL DISTRITAL'!C18</f>
        <v>Responsable de Módulo</v>
      </c>
      <c r="D19" s="170" t="str">
        <f>'PANEL DE CONTROL DISTRITAL'!D18</f>
        <v xml:space="preserve">Credenciales disponibles para entrega = </v>
      </c>
      <c r="E19" s="166" t="str">
        <f>'PANEL DE CONTROL DISTRITAL'!E18</f>
        <v>((Credenciales recibidas - Credenciales inconsistentes) / Credenciales recibidas) x 100</v>
      </c>
      <c r="F19" s="171" t="str">
        <f>'PANEL DE CONTROL DISTRITAL'!F18</f>
        <v>Semanal (remesa)</v>
      </c>
      <c r="G19" s="172">
        <f>'PANEL DE CONTROL DISTRITAL'!G18</f>
        <v>0.9</v>
      </c>
      <c r="H19" s="25" t="str">
        <f>'PANEL DE CONTROL DISTRITAL'!H18</f>
        <v xml:space="preserve">Credenciales Recibidas - Credenciales inconsistentes </v>
      </c>
      <c r="I19" s="23">
        <v>90</v>
      </c>
      <c r="J19" s="23">
        <v>343</v>
      </c>
      <c r="K19" s="23">
        <v>341</v>
      </c>
      <c r="L19" s="23">
        <v>372</v>
      </c>
      <c r="M19" s="23">
        <v>350</v>
      </c>
      <c r="N19" s="23">
        <v>421</v>
      </c>
      <c r="O19" s="23">
        <v>340</v>
      </c>
      <c r="P19" s="23">
        <v>428</v>
      </c>
      <c r="Q19" s="23">
        <v>608</v>
      </c>
      <c r="R19" s="23">
        <v>394</v>
      </c>
      <c r="S19" s="23">
        <v>496</v>
      </c>
      <c r="T19" s="23">
        <v>609</v>
      </c>
      <c r="U19" s="23">
        <v>555</v>
      </c>
      <c r="V19" s="23">
        <v>727</v>
      </c>
      <c r="W19" s="23">
        <v>723</v>
      </c>
      <c r="X19" s="23">
        <v>1072</v>
      </c>
      <c r="Y19" s="23">
        <v>460</v>
      </c>
      <c r="Z19" s="23">
        <v>176</v>
      </c>
      <c r="AA19" s="23">
        <v>741</v>
      </c>
      <c r="AB19" s="23">
        <v>1467</v>
      </c>
      <c r="AC19" s="64">
        <v>812</v>
      </c>
      <c r="AD19" s="64">
        <v>0</v>
      </c>
      <c r="AE19" s="168">
        <f>IFERROR(SUM(I19:AD19)/SUM(I20:AD20),0)</f>
        <v>1</v>
      </c>
    </row>
    <row r="20" spans="1:43" s="3" customFormat="1" ht="50.1" customHeight="1" thickTop="1" thickBot="1">
      <c r="A20" s="167"/>
      <c r="B20" s="169"/>
      <c r="C20" s="166"/>
      <c r="D20" s="170"/>
      <c r="E20" s="166"/>
      <c r="F20" s="171"/>
      <c r="G20" s="172"/>
      <c r="H20" s="25" t="str">
        <f>'PANEL DE CONTROL DISTRITAL'!H19</f>
        <v>Credenciales recibidas</v>
      </c>
      <c r="I20" s="43">
        <v>90</v>
      </c>
      <c r="J20" s="43">
        <v>343</v>
      </c>
      <c r="K20" s="43">
        <v>341</v>
      </c>
      <c r="L20" s="43">
        <v>372</v>
      </c>
      <c r="M20" s="43">
        <v>350</v>
      </c>
      <c r="N20" s="43">
        <v>421</v>
      </c>
      <c r="O20" s="43">
        <v>340</v>
      </c>
      <c r="P20" s="43">
        <v>428</v>
      </c>
      <c r="Q20" s="43">
        <v>608</v>
      </c>
      <c r="R20" s="43">
        <v>394</v>
      </c>
      <c r="S20" s="43">
        <v>496</v>
      </c>
      <c r="T20" s="43">
        <v>609</v>
      </c>
      <c r="U20" s="43">
        <v>555</v>
      </c>
      <c r="V20" s="43">
        <v>727</v>
      </c>
      <c r="W20" s="43">
        <v>723</v>
      </c>
      <c r="X20" s="43">
        <v>1072</v>
      </c>
      <c r="Y20" s="43">
        <v>460</v>
      </c>
      <c r="Z20" s="43">
        <v>176</v>
      </c>
      <c r="AA20" s="43">
        <v>741</v>
      </c>
      <c r="AB20" s="43">
        <v>1467</v>
      </c>
      <c r="AC20" s="68">
        <v>812</v>
      </c>
      <c r="AD20" s="68">
        <v>0</v>
      </c>
      <c r="AE20" s="168"/>
    </row>
    <row r="21" spans="1:43" s="45" customFormat="1" ht="8.1" customHeight="1" thickTop="1" thickBot="1">
      <c r="A21" s="46"/>
      <c r="B21" s="47"/>
      <c r="C21" s="48"/>
      <c r="D21" s="49"/>
      <c r="E21" s="48"/>
      <c r="F21" s="50"/>
      <c r="G21" s="51"/>
      <c r="H21" s="52"/>
      <c r="I21" s="53"/>
      <c r="J21" s="53"/>
      <c r="K21" s="53"/>
      <c r="L21" s="53"/>
      <c r="M21" s="53"/>
      <c r="N21" s="53"/>
      <c r="O21" s="53"/>
      <c r="P21" s="53"/>
      <c r="Q21" s="53"/>
      <c r="R21" s="53"/>
      <c r="S21" s="53"/>
      <c r="T21" s="53"/>
      <c r="U21" s="53"/>
      <c r="V21" s="53"/>
      <c r="W21" s="53"/>
      <c r="X21" s="53"/>
      <c r="Y21" s="53"/>
      <c r="Z21" s="53"/>
      <c r="AA21" s="53"/>
      <c r="AB21" s="53"/>
      <c r="AC21" s="53"/>
      <c r="AD21" s="53"/>
      <c r="AE21" s="54"/>
      <c r="AF21" s="44"/>
      <c r="AG21" s="44"/>
      <c r="AH21" s="44"/>
      <c r="AI21" s="44"/>
      <c r="AJ21" s="44"/>
      <c r="AK21" s="44"/>
      <c r="AL21" s="44"/>
      <c r="AM21" s="44"/>
      <c r="AN21" s="44"/>
      <c r="AO21" s="44"/>
      <c r="AP21" s="44"/>
      <c r="AQ21" s="44"/>
    </row>
    <row r="22" spans="1:43" s="3" customFormat="1" ht="50.1" customHeight="1" thickTop="1" thickBot="1">
      <c r="A22" s="167">
        <f>'PANEL DE CONTROL DISTRITAL'!A21</f>
        <v>5</v>
      </c>
      <c r="B22" s="169" t="str">
        <f>'PANEL DE CONTROL DISTRITAL'!B21</f>
        <v>CONCILIACIÓN</v>
      </c>
      <c r="C22" s="166" t="str">
        <f>'PANEL DE CONTROL DISTRITAL'!C21</f>
        <v>Responsable de Módulo</v>
      </c>
      <c r="D22" s="170" t="str">
        <f>'PANEL DE CONTROL DISTRITAL'!D21</f>
        <v xml:space="preserve">Credenciales disponibles para entrega = </v>
      </c>
      <c r="E22" s="166" t="str">
        <f>'PANEL DE CONTROL DISTRITAL'!E21</f>
        <v>(Credenciales en resguardo / Credenciales totales en SIIRFE disponibles para entrega) x 100</v>
      </c>
      <c r="F22" s="171" t="str">
        <f>'PANEL DE CONTROL DISTRITAL'!F21</f>
        <v>Semanal (remesa)</v>
      </c>
      <c r="G22" s="172">
        <f>'PANEL DE CONTROL DISTRITAL'!G21</f>
        <v>1</v>
      </c>
      <c r="H22" s="25" t="str">
        <f>'PANEL DE CONTROL DISTRITAL'!H21</f>
        <v>Credenciales en resguardo</v>
      </c>
      <c r="I22" s="23">
        <v>1298</v>
      </c>
      <c r="J22" s="23">
        <v>1092</v>
      </c>
      <c r="K22" s="23">
        <v>981</v>
      </c>
      <c r="L22" s="23">
        <v>941</v>
      </c>
      <c r="M22" s="23">
        <v>959</v>
      </c>
      <c r="N22" s="23">
        <v>1022</v>
      </c>
      <c r="O22" s="23">
        <v>922</v>
      </c>
      <c r="P22" s="23">
        <v>901</v>
      </c>
      <c r="Q22" s="23">
        <v>1057</v>
      </c>
      <c r="R22" s="23">
        <v>1047</v>
      </c>
      <c r="S22" s="23">
        <v>1002</v>
      </c>
      <c r="T22" s="23">
        <v>1126</v>
      </c>
      <c r="U22" s="23">
        <v>1136</v>
      </c>
      <c r="V22" s="23">
        <v>1282</v>
      </c>
      <c r="W22" s="23">
        <v>1196</v>
      </c>
      <c r="X22" s="23">
        <v>1441</v>
      </c>
      <c r="Y22" s="23">
        <v>1180</v>
      </c>
      <c r="Z22" s="23">
        <v>743</v>
      </c>
      <c r="AA22" s="23">
        <v>904</v>
      </c>
      <c r="AB22" s="23">
        <v>1498</v>
      </c>
      <c r="AC22" s="64">
        <v>999</v>
      </c>
      <c r="AD22" s="64">
        <v>826</v>
      </c>
      <c r="AE22" s="168">
        <f>IFERROR(SUM(I22:AD22)/SUM(I23:AD23),0)</f>
        <v>1</v>
      </c>
    </row>
    <row r="23" spans="1:43" s="3" customFormat="1" ht="50.1" customHeight="1" thickTop="1" thickBot="1">
      <c r="A23" s="167"/>
      <c r="B23" s="169"/>
      <c r="C23" s="166"/>
      <c r="D23" s="170"/>
      <c r="E23" s="166"/>
      <c r="F23" s="171"/>
      <c r="G23" s="172"/>
      <c r="H23" s="25" t="str">
        <f>'PANEL DE CONTROL DISTRITAL'!H22</f>
        <v>Credenciales totales en SIIRFE disponibles para entrega</v>
      </c>
      <c r="I23" s="43">
        <v>1298</v>
      </c>
      <c r="J23" s="43">
        <v>1092</v>
      </c>
      <c r="K23" s="43">
        <v>981</v>
      </c>
      <c r="L23" s="43">
        <v>941</v>
      </c>
      <c r="M23" s="43">
        <v>959</v>
      </c>
      <c r="N23" s="43">
        <v>1022</v>
      </c>
      <c r="O23" s="43">
        <v>922</v>
      </c>
      <c r="P23" s="43">
        <v>901</v>
      </c>
      <c r="Q23" s="43">
        <v>1057</v>
      </c>
      <c r="R23" s="43">
        <v>1047</v>
      </c>
      <c r="S23" s="43">
        <v>1002</v>
      </c>
      <c r="T23" s="43">
        <v>1126</v>
      </c>
      <c r="U23" s="43">
        <v>1136</v>
      </c>
      <c r="V23" s="43">
        <v>1282</v>
      </c>
      <c r="W23" s="43">
        <v>1196</v>
      </c>
      <c r="X23" s="43">
        <v>1441</v>
      </c>
      <c r="Y23" s="43">
        <v>1180</v>
      </c>
      <c r="Z23" s="43">
        <v>743</v>
      </c>
      <c r="AA23" s="43">
        <v>904</v>
      </c>
      <c r="AB23" s="43">
        <v>1498</v>
      </c>
      <c r="AC23" s="68">
        <v>999</v>
      </c>
      <c r="AD23" s="68">
        <v>826</v>
      </c>
      <c r="AE23" s="168"/>
    </row>
    <row r="24" spans="1:43" s="4" customFormat="1" ht="7.5" customHeight="1" thickTop="1" thickBot="1">
      <c r="A24" s="167"/>
      <c r="B24" s="167"/>
      <c r="C24" s="167"/>
      <c r="D24" s="167"/>
      <c r="E24" s="167"/>
      <c r="F24" s="167"/>
      <c r="G24" s="167"/>
      <c r="H24" s="167"/>
      <c r="I24" s="167"/>
      <c r="J24" s="167"/>
      <c r="K24" s="167"/>
      <c r="L24" s="167"/>
      <c r="M24" s="167"/>
      <c r="N24" s="167"/>
      <c r="O24" s="167"/>
      <c r="P24" s="167"/>
      <c r="Q24" s="167"/>
      <c r="R24" s="167"/>
      <c r="S24" s="167"/>
      <c r="T24" s="167"/>
      <c r="U24" s="167"/>
      <c r="V24" s="167"/>
      <c r="W24" s="167"/>
      <c r="X24" s="167"/>
      <c r="Y24" s="167"/>
      <c r="Z24" s="167"/>
      <c r="AA24" s="167"/>
      <c r="AB24" s="167"/>
      <c r="AC24" s="167"/>
      <c r="AD24" s="167"/>
      <c r="AE24" s="167"/>
    </row>
    <row r="25" spans="1:43" ht="50.1" customHeight="1" thickTop="1" thickBot="1">
      <c r="A25" s="167">
        <f>'PANEL DE CONTROL DISTRITAL'!A24</f>
        <v>6</v>
      </c>
      <c r="B25" s="169" t="str">
        <f>'PANEL DE CONTROL DISTRITAL'!B24</f>
        <v>ENTREGA</v>
      </c>
      <c r="C25" s="166" t="str">
        <f>'PANEL DE CONTROL DISTRITAL'!C24</f>
        <v>Operador de Equipo Tecnológico</v>
      </c>
      <c r="D25" s="170" t="str">
        <f>'PANEL DE CONTROL DISTRITAL'!D24</f>
        <v xml:space="preserve">Efectividad de entrega de CPV en MAC = </v>
      </c>
      <c r="E25" s="166" t="str">
        <f>'PANEL DE CONTROL DISTRITAL'!E24</f>
        <v>(Total de credenciales entregadas / Total de credenciales solicitadas) x 100</v>
      </c>
      <c r="F25" s="171" t="str">
        <f>'PANEL DE CONTROL DISTRITAL'!F24</f>
        <v>Semanal (remesa)</v>
      </c>
      <c r="G25" s="172">
        <f>'PANEL DE CONTROL DISTRITAL'!G24</f>
        <v>0.9</v>
      </c>
      <c r="H25" s="25" t="str">
        <f>'PANEL DE CONTROL DISTRITAL'!H24</f>
        <v xml:space="preserve">Total de credenciales entregadas </v>
      </c>
      <c r="I25" s="23">
        <v>149</v>
      </c>
      <c r="J25" s="23">
        <v>548</v>
      </c>
      <c r="K25" s="23">
        <v>440</v>
      </c>
      <c r="L25" s="23">
        <v>412</v>
      </c>
      <c r="M25" s="23">
        <v>331</v>
      </c>
      <c r="N25" s="23">
        <v>352</v>
      </c>
      <c r="O25" s="23">
        <v>438</v>
      </c>
      <c r="P25" s="23">
        <v>449</v>
      </c>
      <c r="Q25" s="23">
        <v>452</v>
      </c>
      <c r="R25" s="23">
        <v>404</v>
      </c>
      <c r="S25" s="23">
        <v>541</v>
      </c>
      <c r="T25" s="23">
        <v>476</v>
      </c>
      <c r="U25" s="23">
        <v>545</v>
      </c>
      <c r="V25" s="23">
        <v>581</v>
      </c>
      <c r="W25" s="23">
        <v>809</v>
      </c>
      <c r="X25" s="23">
        <v>818</v>
      </c>
      <c r="Y25" s="23">
        <v>721</v>
      </c>
      <c r="Z25" s="23">
        <v>613</v>
      </c>
      <c r="AA25" s="23">
        <v>580</v>
      </c>
      <c r="AB25" s="23">
        <v>874</v>
      </c>
      <c r="AC25" s="75">
        <v>1297</v>
      </c>
      <c r="AD25" s="64">
        <v>173</v>
      </c>
      <c r="AE25" s="168">
        <f>IFERROR(SUM(I25:AD25)/SUM(I26:AD26),0)</f>
        <v>0.99983340274885468</v>
      </c>
    </row>
    <row r="26" spans="1:43" ht="50.1" customHeight="1" thickTop="1" thickBot="1">
      <c r="A26" s="167"/>
      <c r="B26" s="169"/>
      <c r="C26" s="166"/>
      <c r="D26" s="170"/>
      <c r="E26" s="166"/>
      <c r="F26" s="171"/>
      <c r="G26" s="172"/>
      <c r="H26" s="25" t="str">
        <f>'PANEL DE CONTROL DISTRITAL'!H25</f>
        <v xml:space="preserve"> Total de credenciales solicitadas</v>
      </c>
      <c r="I26" s="43">
        <v>149</v>
      </c>
      <c r="J26" s="43">
        <v>548</v>
      </c>
      <c r="K26" s="43">
        <v>440</v>
      </c>
      <c r="L26" s="43">
        <v>412</v>
      </c>
      <c r="M26" s="43">
        <v>331</v>
      </c>
      <c r="N26" s="43">
        <v>352</v>
      </c>
      <c r="O26" s="43">
        <v>438</v>
      </c>
      <c r="P26" s="43">
        <v>451</v>
      </c>
      <c r="Q26" s="43">
        <v>452</v>
      </c>
      <c r="R26" s="43">
        <v>404</v>
      </c>
      <c r="S26" s="43">
        <v>541</v>
      </c>
      <c r="T26" s="43">
        <v>476</v>
      </c>
      <c r="U26" s="43">
        <v>545</v>
      </c>
      <c r="V26" s="43">
        <v>581</v>
      </c>
      <c r="W26" s="43">
        <v>809</v>
      </c>
      <c r="X26" s="43">
        <v>818</v>
      </c>
      <c r="Y26" s="43">
        <v>721</v>
      </c>
      <c r="Z26" s="43">
        <v>613</v>
      </c>
      <c r="AA26" s="43">
        <v>580</v>
      </c>
      <c r="AB26" s="43">
        <v>874</v>
      </c>
      <c r="AC26" s="98">
        <v>1297</v>
      </c>
      <c r="AD26" s="68">
        <v>173</v>
      </c>
      <c r="AE26" s="168"/>
    </row>
    <row r="27" spans="1:43" ht="15.75" customHeight="1" thickTop="1">
      <c r="B27" s="1" t="s">
        <v>116</v>
      </c>
      <c r="H27" s="55"/>
      <c r="I27" s="56"/>
      <c r="J27" s="56"/>
      <c r="K27" s="56"/>
      <c r="L27" s="56"/>
      <c r="M27" s="56"/>
      <c r="N27" s="56"/>
      <c r="O27" s="56"/>
      <c r="P27" s="56"/>
      <c r="Q27" s="56"/>
      <c r="R27" s="56"/>
      <c r="S27" s="56"/>
      <c r="T27" s="56"/>
      <c r="U27" s="56"/>
      <c r="V27" s="56"/>
      <c r="W27" s="56"/>
      <c r="X27" s="56"/>
      <c r="Y27" s="56"/>
      <c r="Z27" s="56"/>
      <c r="AA27" s="56"/>
      <c r="AB27" s="56"/>
      <c r="AC27" s="56"/>
      <c r="AD27" s="56"/>
      <c r="AE27" s="12"/>
    </row>
    <row r="28" spans="1:43" ht="15.75" customHeight="1">
      <c r="H28" s="57"/>
    </row>
    <row r="29" spans="1:43" ht="15.75" customHeight="1">
      <c r="H29" s="57"/>
      <c r="I29" s="179" t="s">
        <v>117</v>
      </c>
      <c r="J29" s="179"/>
      <c r="K29" s="179"/>
      <c r="L29" s="179"/>
    </row>
    <row r="30" spans="1:43" ht="15.75" customHeight="1">
      <c r="H30" s="57"/>
      <c r="I30" s="26"/>
      <c r="J30" s="27" t="s">
        <v>118</v>
      </c>
      <c r="K30" s="27"/>
      <c r="L30" s="27"/>
    </row>
    <row r="31" spans="1:43" ht="39" customHeight="1">
      <c r="H31" s="57"/>
      <c r="I31" s="28"/>
      <c r="J31" s="27" t="s">
        <v>119</v>
      </c>
      <c r="K31" s="27"/>
      <c r="L31" s="27"/>
    </row>
    <row r="32" spans="1:43" ht="30" customHeight="1">
      <c r="H32" s="57"/>
      <c r="I32" s="29"/>
      <c r="J32" s="27" t="s">
        <v>120</v>
      </c>
      <c r="K32" s="27"/>
      <c r="L32" s="27"/>
    </row>
    <row r="33" spans="2:13" ht="30" customHeight="1">
      <c r="H33" s="57"/>
      <c r="I33" s="27"/>
      <c r="J33" s="27"/>
      <c r="K33" s="27"/>
      <c r="L33" s="27"/>
    </row>
    <row r="34" spans="2:13" ht="30" customHeight="1">
      <c r="B34" s="180" t="s">
        <v>121</v>
      </c>
      <c r="C34" s="180"/>
      <c r="D34" s="180"/>
      <c r="E34" s="180"/>
      <c r="F34" s="180"/>
      <c r="G34" s="180"/>
      <c r="H34" s="180"/>
      <c r="I34" s="180"/>
      <c r="J34" s="180"/>
      <c r="K34" s="180"/>
      <c r="L34" s="180"/>
      <c r="M34" s="181"/>
    </row>
    <row r="35" spans="2:13" ht="30" customHeight="1">
      <c r="B35" s="182" t="s">
        <v>122</v>
      </c>
      <c r="C35" s="182"/>
      <c r="D35" s="182"/>
      <c r="E35" s="182"/>
      <c r="F35" s="182"/>
      <c r="G35" s="183"/>
      <c r="H35" s="184" t="s">
        <v>123</v>
      </c>
      <c r="I35" s="182"/>
      <c r="J35" s="182"/>
      <c r="K35" s="182"/>
      <c r="L35" s="182"/>
      <c r="M35" s="183"/>
    </row>
    <row r="36" spans="2:13" ht="30" customHeight="1">
      <c r="B36" s="173"/>
      <c r="C36" s="174"/>
      <c r="D36" s="174"/>
      <c r="E36" s="174"/>
      <c r="F36" s="174"/>
      <c r="G36" s="175"/>
      <c r="H36" s="173"/>
      <c r="I36" s="174"/>
      <c r="J36" s="174"/>
      <c r="K36" s="174"/>
      <c r="L36" s="174"/>
      <c r="M36" s="175"/>
    </row>
    <row r="37" spans="2:13" ht="30" customHeight="1">
      <c r="B37" s="176"/>
      <c r="C37" s="177"/>
      <c r="D37" s="177"/>
      <c r="E37" s="177"/>
      <c r="F37" s="177"/>
      <c r="G37" s="178"/>
      <c r="H37" s="176"/>
      <c r="I37" s="177"/>
      <c r="J37" s="177"/>
      <c r="K37" s="177"/>
      <c r="L37" s="177"/>
      <c r="M37" s="178"/>
    </row>
    <row r="38" spans="2:13" ht="35.1" customHeight="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1">
    <mergeCell ref="AE25:AE26"/>
    <mergeCell ref="I29:L29"/>
    <mergeCell ref="B34:M34"/>
    <mergeCell ref="B35:G35"/>
    <mergeCell ref="H35:M35"/>
    <mergeCell ref="B36:G37"/>
    <mergeCell ref="H36:M37"/>
    <mergeCell ref="G22:G23"/>
    <mergeCell ref="AE22:AE23"/>
    <mergeCell ref="A24:AE24"/>
    <mergeCell ref="A25:A26"/>
    <mergeCell ref="B25:B26"/>
    <mergeCell ref="C25:C26"/>
    <mergeCell ref="D25:D26"/>
    <mergeCell ref="E25:E26"/>
    <mergeCell ref="F25:F26"/>
    <mergeCell ref="G25:G26"/>
    <mergeCell ref="A22:A23"/>
    <mergeCell ref="B22:B23"/>
    <mergeCell ref="C22:C23"/>
    <mergeCell ref="D22:D23"/>
    <mergeCell ref="E22:E23"/>
    <mergeCell ref="F22:F23"/>
    <mergeCell ref="A18:AE18"/>
    <mergeCell ref="A19:A20"/>
    <mergeCell ref="B19:B20"/>
    <mergeCell ref="C19:C20"/>
    <mergeCell ref="D19:D20"/>
    <mergeCell ref="E19:E20"/>
    <mergeCell ref="F19:F20"/>
    <mergeCell ref="G19:G20"/>
    <mergeCell ref="AE19:AE20"/>
    <mergeCell ref="A15:AE15"/>
    <mergeCell ref="A16:A17"/>
    <mergeCell ref="B16:B17"/>
    <mergeCell ref="C16:C17"/>
    <mergeCell ref="D16:D17"/>
    <mergeCell ref="E16:E17"/>
    <mergeCell ref="F16:F17"/>
    <mergeCell ref="G16:G17"/>
    <mergeCell ref="AE16:AE17"/>
    <mergeCell ref="A10:A11"/>
    <mergeCell ref="B10:B11"/>
    <mergeCell ref="C10:C11"/>
    <mergeCell ref="D10:D11"/>
    <mergeCell ref="E10:E11"/>
    <mergeCell ref="A12:AE12"/>
    <mergeCell ref="A13:A14"/>
    <mergeCell ref="B13:B14"/>
    <mergeCell ref="C13:C14"/>
    <mergeCell ref="D13:D14"/>
    <mergeCell ref="E13:E14"/>
    <mergeCell ref="F13:F14"/>
    <mergeCell ref="G13:G14"/>
    <mergeCell ref="AE13:AE14"/>
    <mergeCell ref="AE10:AE11"/>
    <mergeCell ref="F10:F11"/>
    <mergeCell ref="AE6:AE9"/>
    <mergeCell ref="B7:D7"/>
    <mergeCell ref="A1:AE1"/>
    <mergeCell ref="F2:G2"/>
    <mergeCell ref="A4:AE4"/>
    <mergeCell ref="A5:AE5"/>
    <mergeCell ref="E7:H7"/>
    <mergeCell ref="I7:X7"/>
    <mergeCell ref="B8:X8"/>
    <mergeCell ref="A6:A9"/>
    <mergeCell ref="B6:H6"/>
    <mergeCell ref="I6:X6"/>
    <mergeCell ref="X2:AE2"/>
    <mergeCell ref="G10:G11"/>
  </mergeCells>
  <conditionalFormatting sqref="I21:AD21">
    <cfRule type="colorScale" priority="704">
      <colorScale>
        <cfvo type="min"/>
        <cfvo type="percentile" val="50"/>
        <cfvo type="max"/>
        <color rgb="FFE98BD7"/>
        <color rgb="FFD5007F"/>
        <color rgb="FF950054"/>
      </colorScale>
    </cfRule>
  </conditionalFormatting>
  <conditionalFormatting sqref="AE10">
    <cfRule type="cellIs" dxfId="135" priority="15" operator="greaterThan">
      <formula>95%</formula>
    </cfRule>
    <cfRule type="cellIs" dxfId="134" priority="16" operator="greaterThanOrEqual">
      <formula>90%</formula>
    </cfRule>
    <cfRule type="cellIs" dxfId="133" priority="17" operator="lessThan">
      <formula>89.99%</formula>
    </cfRule>
  </conditionalFormatting>
  <conditionalFormatting sqref="AE13">
    <cfRule type="cellIs" dxfId="132" priority="12" operator="greaterThan">
      <formula>95%</formula>
    </cfRule>
    <cfRule type="cellIs" dxfId="131" priority="13" operator="greaterThanOrEqual">
      <formula>90%</formula>
    </cfRule>
    <cfRule type="cellIs" dxfId="130" priority="14" operator="lessThan">
      <formula>89.99%</formula>
    </cfRule>
  </conditionalFormatting>
  <conditionalFormatting sqref="AE16">
    <cfRule type="cellIs" dxfId="129" priority="9" operator="greaterThan">
      <formula>95%</formula>
    </cfRule>
    <cfRule type="cellIs" dxfId="128" priority="10" operator="greaterThanOrEqual">
      <formula>90%</formula>
    </cfRule>
    <cfRule type="cellIs" dxfId="127" priority="11" operator="lessThan">
      <formula>89.99%</formula>
    </cfRule>
  </conditionalFormatting>
  <conditionalFormatting sqref="AE19">
    <cfRule type="cellIs" dxfId="126" priority="6" operator="greaterThan">
      <formula>95%</formula>
    </cfRule>
    <cfRule type="cellIs" dxfId="125" priority="7" operator="greaterThanOrEqual">
      <formula>90%</formula>
    </cfRule>
    <cfRule type="cellIs" dxfId="124" priority="8" operator="lessThan">
      <formula>89.99%</formula>
    </cfRule>
  </conditionalFormatting>
  <conditionalFormatting sqref="AE22">
    <cfRule type="cellIs" dxfId="123" priority="1" operator="greaterThanOrEqual">
      <formula>100%</formula>
    </cfRule>
    <cfRule type="cellIs" dxfId="122" priority="2" operator="lessThan">
      <formula>99.99%</formula>
    </cfRule>
  </conditionalFormatting>
  <conditionalFormatting sqref="AE25">
    <cfRule type="cellIs" dxfId="121" priority="3" operator="greaterThan">
      <formula>95%</formula>
    </cfRule>
    <cfRule type="cellIs" dxfId="120" priority="4" operator="greaterThanOrEqual">
      <formula>90%</formula>
    </cfRule>
    <cfRule type="cellIs" dxfId="119" priority="5" operator="lessThan">
      <formula>89.99%</formula>
    </cfRule>
  </conditionalFormatting>
  <dataValidations count="1">
    <dataValidation showDropDown="1" showInputMessage="1" showErrorMessage="1" sqref="C21 G19:G23 G10:G11 G16:G17 G13:G14 G25:G26" xr:uid="{FB28796E-1463-4D7D-A167-288ACA830593}"/>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FC5AE8-1C53-4FB4-9AA5-0B087E6FE017}">
  <sheetPr>
    <tabColor rgb="FFB8006E"/>
  </sheetPr>
  <dimension ref="A1:AQ48"/>
  <sheetViews>
    <sheetView showGridLines="0" topLeftCell="S21" zoomScale="85" zoomScaleNormal="85" workbookViewId="0">
      <selection activeCell="AE25" sqref="AE25:AE26"/>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0" width="10.7109375" style="1" customWidth="1"/>
    <col min="31" max="31" width="22.7109375" style="1" customWidth="1"/>
    <col min="32" max="16384" width="11.42578125" style="1"/>
  </cols>
  <sheetData>
    <row r="1" spans="1:43" ht="40.5" customHeight="1">
      <c r="A1" s="148" t="str">
        <f>'PANEL DE CONTROL DISTRITAL'!A1:Q1</f>
        <v>INSTITUTO NACIONAL ELECTORAL
SISTEMA DE GESTIÓN DE LA CALIDAD
ESTADO DE MÉXICO</v>
      </c>
      <c r="B1" s="148"/>
      <c r="C1" s="148"/>
      <c r="D1" s="148"/>
      <c r="E1" s="148"/>
      <c r="F1" s="148"/>
      <c r="G1" s="148"/>
      <c r="H1" s="148"/>
      <c r="I1" s="148"/>
      <c r="J1" s="148"/>
      <c r="K1" s="148"/>
      <c r="L1" s="148"/>
      <c r="M1" s="148"/>
      <c r="N1" s="148"/>
      <c r="O1" s="148"/>
      <c r="P1" s="148"/>
      <c r="Q1" s="148"/>
      <c r="R1" s="148"/>
      <c r="S1" s="148"/>
      <c r="T1" s="148"/>
      <c r="U1" s="148"/>
      <c r="V1" s="148"/>
      <c r="W1" s="148"/>
      <c r="X1" s="148"/>
      <c r="Y1" s="148"/>
      <c r="Z1" s="148"/>
      <c r="AA1" s="148"/>
      <c r="AB1" s="148"/>
      <c r="AC1" s="148"/>
      <c r="AD1" s="148"/>
      <c r="AE1" s="148"/>
    </row>
    <row r="2" spans="1:43" ht="33.75" customHeight="1">
      <c r="A2" s="11"/>
      <c r="B2" s="11"/>
      <c r="C2" s="11"/>
      <c r="D2" s="9" t="s">
        <v>89</v>
      </c>
      <c r="E2" s="9">
        <v>37</v>
      </c>
      <c r="F2" s="149" t="s">
        <v>90</v>
      </c>
      <c r="G2" s="149"/>
      <c r="H2" s="20">
        <v>153753</v>
      </c>
      <c r="I2" s="19"/>
      <c r="J2" s="19"/>
      <c r="K2" s="19"/>
      <c r="L2" s="19"/>
      <c r="M2" s="19"/>
      <c r="N2" s="19"/>
      <c r="O2" s="19"/>
      <c r="P2" s="19"/>
      <c r="Q2" s="19"/>
      <c r="R2" s="19"/>
      <c r="S2" s="19"/>
      <c r="T2" s="19"/>
      <c r="U2" s="19"/>
      <c r="V2" s="19"/>
      <c r="W2" s="58"/>
      <c r="X2" s="150" t="str">
        <f>'PANEL DE CONTROL DISTRITAL'!M2</f>
        <v>Fecha de corte: 22/01/2024</v>
      </c>
      <c r="Y2" s="150"/>
      <c r="Z2" s="150"/>
      <c r="AA2" s="150"/>
      <c r="AB2" s="150"/>
      <c r="AC2" s="150"/>
      <c r="AD2" s="150"/>
      <c r="AE2" s="150"/>
      <c r="AF2" s="15"/>
    </row>
    <row r="3" spans="1:43" ht="11.25" customHeight="1">
      <c r="A3" s="11"/>
      <c r="B3" s="6"/>
      <c r="C3" s="6"/>
      <c r="D3" s="6"/>
      <c r="E3" s="6"/>
      <c r="F3" s="6"/>
      <c r="G3" s="6"/>
      <c r="H3" s="6"/>
      <c r="I3" s="6"/>
      <c r="J3" s="6"/>
      <c r="K3" s="6"/>
      <c r="L3" s="6"/>
      <c r="M3" s="6"/>
      <c r="N3" s="6"/>
      <c r="O3" s="6"/>
      <c r="P3" s="6"/>
      <c r="Q3" s="6"/>
      <c r="R3" s="6"/>
      <c r="S3" s="6"/>
      <c r="T3" s="6"/>
      <c r="U3" s="6"/>
      <c r="V3" s="6"/>
      <c r="W3" s="6"/>
      <c r="X3" s="6"/>
      <c r="Y3" s="6"/>
      <c r="Z3" s="6"/>
      <c r="AA3" s="6"/>
      <c r="AB3" s="6"/>
      <c r="AC3" s="6"/>
      <c r="AD3" s="6"/>
    </row>
    <row r="4" spans="1:43" ht="30" customHeight="1">
      <c r="A4" s="154" t="s">
        <v>91</v>
      </c>
      <c r="B4" s="155"/>
      <c r="C4" s="155"/>
      <c r="D4" s="155"/>
      <c r="E4" s="155"/>
      <c r="F4" s="155"/>
      <c r="G4" s="155"/>
      <c r="H4" s="155"/>
      <c r="I4" s="155"/>
      <c r="J4" s="155"/>
      <c r="K4" s="155"/>
      <c r="L4" s="155"/>
      <c r="M4" s="155"/>
      <c r="N4" s="155"/>
      <c r="O4" s="155"/>
      <c r="P4" s="155"/>
      <c r="Q4" s="155"/>
      <c r="R4" s="155"/>
      <c r="S4" s="155"/>
      <c r="T4" s="155"/>
      <c r="U4" s="155"/>
      <c r="V4" s="155"/>
      <c r="W4" s="155"/>
      <c r="X4" s="155"/>
      <c r="Y4" s="155"/>
      <c r="Z4" s="155"/>
      <c r="AA4" s="155"/>
      <c r="AB4" s="155"/>
      <c r="AC4" s="155"/>
      <c r="AD4" s="155"/>
      <c r="AE4" s="156"/>
      <c r="AG4" s="18"/>
    </row>
    <row r="5" spans="1:43" ht="5.25" customHeight="1">
      <c r="A5" s="157"/>
      <c r="B5" s="158"/>
      <c r="C5" s="158"/>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9"/>
    </row>
    <row r="6" spans="1:43" ht="18" customHeight="1">
      <c r="A6" s="151" t="str">
        <f>'PANEL DE CONTROL DISTRITAL'!A6</f>
        <v>Número</v>
      </c>
      <c r="B6" s="152" t="str">
        <f>'PANEL DE CONTROL DISTRITAL'!B6</f>
        <v xml:space="preserve">PROCESOS SUSTANTIVOS E INDICADORES </v>
      </c>
      <c r="C6" s="152"/>
      <c r="D6" s="152"/>
      <c r="E6" s="152"/>
      <c r="F6" s="152"/>
      <c r="G6" s="152"/>
      <c r="H6" s="152"/>
      <c r="I6" s="160" t="s">
        <v>92</v>
      </c>
      <c r="J6" s="161"/>
      <c r="K6" s="161"/>
      <c r="L6" s="161"/>
      <c r="M6" s="161"/>
      <c r="N6" s="161"/>
      <c r="O6" s="161"/>
      <c r="P6" s="161"/>
      <c r="Q6" s="161"/>
      <c r="R6" s="161"/>
      <c r="S6" s="161"/>
      <c r="T6" s="161"/>
      <c r="U6" s="161"/>
      <c r="V6" s="161"/>
      <c r="W6" s="161"/>
      <c r="X6" s="161"/>
      <c r="Y6" s="85"/>
      <c r="Z6" s="85"/>
      <c r="AA6" s="85"/>
      <c r="AB6" s="85"/>
      <c r="AC6" s="85"/>
      <c r="AD6" s="85"/>
      <c r="AE6" s="153" t="s">
        <v>93</v>
      </c>
    </row>
    <row r="7" spans="1:43" ht="17.25" customHeight="1">
      <c r="A7" s="151"/>
      <c r="B7" s="152" t="str">
        <f>'PANEL DE CONTROL DISTRITAL'!B7</f>
        <v>DESCRIPCIÓN</v>
      </c>
      <c r="C7" s="152"/>
      <c r="D7" s="152"/>
      <c r="E7" s="152" t="str">
        <f>'PANEL DE CONTROL DISTRITAL'!E7</f>
        <v>MEDICIÓN</v>
      </c>
      <c r="F7" s="152"/>
      <c r="G7" s="152"/>
      <c r="H7" s="152"/>
      <c r="I7" s="162" t="str">
        <f>'PANEL DE CONTROL DISTRITAL'!A5</f>
        <v>CAMPAÑA ANUAL INTENSA 2023</v>
      </c>
      <c r="J7" s="163"/>
      <c r="K7" s="163"/>
      <c r="L7" s="163"/>
      <c r="M7" s="163"/>
      <c r="N7" s="163"/>
      <c r="O7" s="163"/>
      <c r="P7" s="163"/>
      <c r="Q7" s="163"/>
      <c r="R7" s="163"/>
      <c r="S7" s="163"/>
      <c r="T7" s="163"/>
      <c r="U7" s="163"/>
      <c r="V7" s="163"/>
      <c r="W7" s="163"/>
      <c r="X7" s="163"/>
      <c r="Y7" s="86"/>
      <c r="Z7" s="86"/>
      <c r="AA7" s="86"/>
      <c r="AB7" s="86"/>
      <c r="AC7" s="86"/>
      <c r="AD7" s="86"/>
      <c r="AE7" s="153"/>
    </row>
    <row r="8" spans="1:43" ht="5.25" customHeight="1">
      <c r="A8" s="151"/>
      <c r="B8" s="164"/>
      <c r="C8" s="165"/>
      <c r="D8" s="165"/>
      <c r="E8" s="165"/>
      <c r="F8" s="165"/>
      <c r="G8" s="165"/>
      <c r="H8" s="165"/>
      <c r="I8" s="165"/>
      <c r="J8" s="165"/>
      <c r="K8" s="165"/>
      <c r="L8" s="165"/>
      <c r="M8" s="165"/>
      <c r="N8" s="165"/>
      <c r="O8" s="165"/>
      <c r="P8" s="165"/>
      <c r="Q8" s="165"/>
      <c r="R8" s="165"/>
      <c r="S8" s="165"/>
      <c r="T8" s="165"/>
      <c r="U8" s="165"/>
      <c r="V8" s="165"/>
      <c r="W8" s="165"/>
      <c r="X8" s="165"/>
      <c r="Y8" s="87"/>
      <c r="Z8" s="87"/>
      <c r="AA8" s="87"/>
      <c r="AB8" s="87"/>
      <c r="AC8" s="87"/>
      <c r="AD8" s="87"/>
      <c r="AE8" s="153"/>
    </row>
    <row r="9" spans="1:43" s="2" customFormat="1" ht="29.25" customHeight="1" thickTop="1" thickBot="1">
      <c r="A9" s="151"/>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42" t="str">
        <f>'PANEL DE CONTROL DISTRITAL'!H8</f>
        <v>Nominativo</v>
      </c>
      <c r="I9" s="31" t="str">
        <f>'152551'!I9</f>
        <v>2023-37</v>
      </c>
      <c r="J9" s="31" t="str">
        <f>'152551'!J9</f>
        <v>2023-38</v>
      </c>
      <c r="K9" s="31" t="str">
        <f>'152551'!K9</f>
        <v>2023-39</v>
      </c>
      <c r="L9" s="31" t="str">
        <f>'152551'!L9</f>
        <v>2023-40</v>
      </c>
      <c r="M9" s="31" t="str">
        <f>'152551'!M9</f>
        <v>2023-41</v>
      </c>
      <c r="N9" s="31" t="str">
        <f>'152551'!N9</f>
        <v>2023-42</v>
      </c>
      <c r="O9" s="31" t="str">
        <f>'152551'!O9</f>
        <v>2023-43</v>
      </c>
      <c r="P9" s="31" t="str">
        <f>'152551'!P9</f>
        <v>2023-44</v>
      </c>
      <c r="Q9" s="31" t="str">
        <f>'152551'!Q9</f>
        <v>2023-45</v>
      </c>
      <c r="R9" s="31" t="str">
        <f>'152551'!R9</f>
        <v>2023-46</v>
      </c>
      <c r="S9" s="31" t="str">
        <f>'152551'!S9</f>
        <v>2023-47</v>
      </c>
      <c r="T9" s="31" t="str">
        <f>'152551'!T9</f>
        <v>2023-48</v>
      </c>
      <c r="U9" s="31" t="str">
        <f>'152551'!U9</f>
        <v>2023-49</v>
      </c>
      <c r="V9" s="31" t="str">
        <f>'152551'!V9</f>
        <v>2023-50</v>
      </c>
      <c r="W9" s="31" t="str">
        <f>'152551'!W9</f>
        <v>2023-51</v>
      </c>
      <c r="X9" s="31" t="str">
        <f>'152551'!X9</f>
        <v>2023-52</v>
      </c>
      <c r="Y9" s="31" t="s">
        <v>110</v>
      </c>
      <c r="Z9" s="31" t="s">
        <v>111</v>
      </c>
      <c r="AA9" s="31" t="s">
        <v>112</v>
      </c>
      <c r="AB9" s="31" t="s">
        <v>113</v>
      </c>
      <c r="AC9" s="31" t="s">
        <v>114</v>
      </c>
      <c r="AD9" s="31" t="s">
        <v>115</v>
      </c>
      <c r="AE9" s="153"/>
    </row>
    <row r="10" spans="1:43" s="2" customFormat="1" ht="50.1" customHeight="1" thickTop="1" thickBot="1">
      <c r="A10" s="167">
        <f>'PANEL DE CONTROL DISTRITAL'!A9</f>
        <v>1</v>
      </c>
      <c r="B10" s="169" t="str">
        <f>'PANEL DE CONTROL DISTRITAL'!B9</f>
        <v>ENTREVISTA</v>
      </c>
      <c r="C10" s="166" t="str">
        <f>'PANEL DE CONTROL DISTRITAL'!C9</f>
        <v xml:space="preserve"> Auxiliar de Atención Ciudadana</v>
      </c>
      <c r="D10" s="170" t="str">
        <f>'PANEL DE CONTROL DISTRITAL'!D9</f>
        <v>Efectividad de la entrevista =</v>
      </c>
      <c r="E10" s="166" t="str">
        <f>'PANEL DE CONTROL DISTRITAL'!E9</f>
        <v>(Número de trámites aplicados / (Número de fichas requisitadas - Notificaciones de improcedencia de trámite)) x 100</v>
      </c>
      <c r="F10" s="171" t="str">
        <f>'PANEL DE CONTROL DISTRITAL'!F9</f>
        <v>Semanal (remesa)</v>
      </c>
      <c r="G10" s="172">
        <f>'PANEL DE CONTROL DISTRITAL'!G9</f>
        <v>0.9</v>
      </c>
      <c r="H10" s="25" t="str">
        <f>'PANEL DE CONTROL DISTRITAL'!H9</f>
        <v>Número de trámites aplicados</v>
      </c>
      <c r="I10" s="23">
        <v>108</v>
      </c>
      <c r="J10" s="23">
        <v>602</v>
      </c>
      <c r="K10" s="23">
        <v>564</v>
      </c>
      <c r="L10" s="23">
        <v>625</v>
      </c>
      <c r="M10" s="23">
        <v>739</v>
      </c>
      <c r="N10" s="23">
        <v>660</v>
      </c>
      <c r="O10" s="23">
        <v>653</v>
      </c>
      <c r="P10" s="23">
        <v>632</v>
      </c>
      <c r="Q10" s="23">
        <v>616</v>
      </c>
      <c r="R10" s="23">
        <v>491</v>
      </c>
      <c r="S10" s="23">
        <v>740</v>
      </c>
      <c r="T10" s="23">
        <v>783</v>
      </c>
      <c r="U10" s="23">
        <v>734</v>
      </c>
      <c r="V10" s="23">
        <v>1002</v>
      </c>
      <c r="W10" s="23">
        <v>988</v>
      </c>
      <c r="X10" s="23">
        <v>801</v>
      </c>
      <c r="Y10" s="23">
        <v>927</v>
      </c>
      <c r="Z10" s="23">
        <v>800</v>
      </c>
      <c r="AA10" s="23">
        <v>1067</v>
      </c>
      <c r="AB10" s="23">
        <v>1458</v>
      </c>
      <c r="AC10" s="75">
        <v>1850</v>
      </c>
      <c r="AD10" s="64">
        <v>477</v>
      </c>
      <c r="AE10" s="168">
        <f>IFERROR(SUM(I10:AD10)/SUM(I11:AD11),0)</f>
        <v>0.99660451197053412</v>
      </c>
    </row>
    <row r="11" spans="1:43" s="2" customFormat="1" ht="50.1" customHeight="1" thickTop="1" thickBot="1">
      <c r="A11" s="167"/>
      <c r="B11" s="169"/>
      <c r="C11" s="166"/>
      <c r="D11" s="170"/>
      <c r="E11" s="166"/>
      <c r="F11" s="171"/>
      <c r="G11" s="172"/>
      <c r="H11" s="25" t="str">
        <f>'PANEL DE CONTROL DISTRITAL'!H10</f>
        <v>Número de fichas requisitadas - Notificaciones de improcedencia de trámite</v>
      </c>
      <c r="I11" s="43">
        <v>109</v>
      </c>
      <c r="J11" s="43">
        <v>607</v>
      </c>
      <c r="K11" s="43">
        <v>570</v>
      </c>
      <c r="L11" s="43">
        <v>628</v>
      </c>
      <c r="M11" s="43">
        <v>743</v>
      </c>
      <c r="N11" s="43">
        <v>665</v>
      </c>
      <c r="O11" s="43">
        <v>656</v>
      </c>
      <c r="P11" s="43">
        <v>636</v>
      </c>
      <c r="Q11" s="43">
        <v>624</v>
      </c>
      <c r="R11" s="43">
        <v>495</v>
      </c>
      <c r="S11" s="43">
        <v>740</v>
      </c>
      <c r="T11" s="43">
        <v>790</v>
      </c>
      <c r="U11" s="43">
        <v>737</v>
      </c>
      <c r="V11" s="43">
        <v>1008</v>
      </c>
      <c r="W11" s="43">
        <v>981</v>
      </c>
      <c r="X11" s="43">
        <v>802</v>
      </c>
      <c r="Y11" s="43">
        <v>927</v>
      </c>
      <c r="Z11" s="43">
        <v>803</v>
      </c>
      <c r="AA11" s="43">
        <v>1068</v>
      </c>
      <c r="AB11" s="43">
        <v>1459</v>
      </c>
      <c r="AC11" s="98">
        <v>1851</v>
      </c>
      <c r="AD11" s="68">
        <v>477</v>
      </c>
      <c r="AE11" s="168"/>
    </row>
    <row r="12" spans="1:43" s="45" customFormat="1" ht="8.1" customHeight="1" thickTop="1" thickBot="1">
      <c r="A12" s="167"/>
      <c r="B12" s="167"/>
      <c r="C12" s="167"/>
      <c r="D12" s="167"/>
      <c r="E12" s="167"/>
      <c r="F12" s="167"/>
      <c r="G12" s="167"/>
      <c r="H12" s="167"/>
      <c r="I12" s="167"/>
      <c r="J12" s="167"/>
      <c r="K12" s="167"/>
      <c r="L12" s="167"/>
      <c r="M12" s="167"/>
      <c r="N12" s="167"/>
      <c r="O12" s="167"/>
      <c r="P12" s="167"/>
      <c r="Q12" s="167"/>
      <c r="R12" s="167"/>
      <c r="S12" s="167"/>
      <c r="T12" s="167"/>
      <c r="U12" s="167"/>
      <c r="V12" s="167"/>
      <c r="W12" s="167"/>
      <c r="X12" s="167"/>
      <c r="Y12" s="167"/>
      <c r="Z12" s="167"/>
      <c r="AA12" s="167"/>
      <c r="AB12" s="167"/>
      <c r="AC12" s="167"/>
      <c r="AD12" s="167"/>
      <c r="AE12" s="167"/>
      <c r="AF12" s="44"/>
      <c r="AG12" s="44"/>
      <c r="AH12" s="44"/>
      <c r="AI12" s="44"/>
      <c r="AJ12" s="44"/>
      <c r="AK12" s="44"/>
      <c r="AL12" s="44"/>
      <c r="AM12" s="44"/>
      <c r="AN12" s="44"/>
      <c r="AO12" s="44"/>
      <c r="AP12" s="44"/>
      <c r="AQ12" s="44"/>
    </row>
    <row r="13" spans="1:43" s="3" customFormat="1" ht="50.1" customHeight="1" thickTop="1" thickBot="1">
      <c r="A13" s="167">
        <f>'PANEL DE CONTROL DISTRITAL'!A12</f>
        <v>2</v>
      </c>
      <c r="B13" s="169" t="str">
        <f>'PANEL DE CONTROL DISTRITAL'!B12</f>
        <v>TRÁMITE</v>
      </c>
      <c r="C13" s="166" t="str">
        <f>'PANEL DE CONTROL DISTRITAL'!C12</f>
        <v>Operador de Equipo Tecnológico</v>
      </c>
      <c r="D13" s="170" t="str">
        <f>'PANEL DE CONTROL DISTRITAL'!D12</f>
        <v>Trámites exitosos efectivos=</v>
      </c>
      <c r="E13" s="166" t="str">
        <f>'PANEL DE CONTROL DISTRITAL'!E12</f>
        <v>(Número de trámites exitosos / Número de trámites aplicados) x 100</v>
      </c>
      <c r="F13" s="171" t="str">
        <f>'PANEL DE CONTROL DISTRITAL'!F12</f>
        <v>Semanal (remesa)</v>
      </c>
      <c r="G13" s="172">
        <f>'PANEL DE CONTROL DISTRITAL'!G12</f>
        <v>0.9</v>
      </c>
      <c r="H13" s="25" t="str">
        <f>'PANEL DE CONTROL DISTRITAL'!H12</f>
        <v>Número de trámites exitosos</v>
      </c>
      <c r="I13" s="23">
        <v>106</v>
      </c>
      <c r="J13" s="23">
        <v>599</v>
      </c>
      <c r="K13" s="23">
        <v>564</v>
      </c>
      <c r="L13" s="23">
        <v>520</v>
      </c>
      <c r="M13" s="23">
        <v>738</v>
      </c>
      <c r="N13" s="23">
        <v>660</v>
      </c>
      <c r="O13" s="23">
        <v>652</v>
      </c>
      <c r="P13" s="23">
        <v>631</v>
      </c>
      <c r="Q13" s="23">
        <v>611</v>
      </c>
      <c r="R13" s="23">
        <v>488</v>
      </c>
      <c r="S13" s="23">
        <v>737</v>
      </c>
      <c r="T13" s="23">
        <v>779</v>
      </c>
      <c r="U13" s="23">
        <v>731</v>
      </c>
      <c r="V13" s="23">
        <v>998</v>
      </c>
      <c r="W13" s="23">
        <v>985</v>
      </c>
      <c r="X13" s="23">
        <v>800</v>
      </c>
      <c r="Y13" s="23">
        <v>925</v>
      </c>
      <c r="Z13" s="23">
        <v>797</v>
      </c>
      <c r="AA13" s="23">
        <v>1065</v>
      </c>
      <c r="AB13" s="23">
        <v>1458</v>
      </c>
      <c r="AC13" s="75">
        <v>1841</v>
      </c>
      <c r="AD13" s="64">
        <v>474</v>
      </c>
      <c r="AE13" s="168">
        <f>IFERROR(SUM(I13:AD13)/SUM(I14:AD14),0)</f>
        <v>0.99139126415530388</v>
      </c>
    </row>
    <row r="14" spans="1:43" s="3" customFormat="1" ht="50.1" customHeight="1" thickTop="1" thickBot="1">
      <c r="A14" s="167"/>
      <c r="B14" s="169"/>
      <c r="C14" s="166"/>
      <c r="D14" s="170"/>
      <c r="E14" s="166"/>
      <c r="F14" s="171"/>
      <c r="G14" s="172"/>
      <c r="H14" s="25" t="str">
        <f>'PANEL DE CONTROL DISTRITAL'!H13</f>
        <v>Número de trámites aplicados</v>
      </c>
      <c r="I14" s="43">
        <v>108</v>
      </c>
      <c r="J14" s="43">
        <v>602</v>
      </c>
      <c r="K14" s="43">
        <v>564</v>
      </c>
      <c r="L14" s="43">
        <v>625</v>
      </c>
      <c r="M14" s="43">
        <v>730</v>
      </c>
      <c r="N14" s="43">
        <v>660</v>
      </c>
      <c r="O14" s="43">
        <v>653</v>
      </c>
      <c r="P14" s="43">
        <v>632</v>
      </c>
      <c r="Q14" s="43">
        <v>616</v>
      </c>
      <c r="R14" s="43">
        <v>491</v>
      </c>
      <c r="S14" s="43">
        <v>740</v>
      </c>
      <c r="T14" s="43">
        <v>783</v>
      </c>
      <c r="U14" s="43">
        <v>734</v>
      </c>
      <c r="V14" s="43">
        <v>1002</v>
      </c>
      <c r="W14" s="43">
        <v>988</v>
      </c>
      <c r="X14" s="43">
        <v>801</v>
      </c>
      <c r="Y14" s="43">
        <v>927</v>
      </c>
      <c r="Z14" s="43">
        <v>800</v>
      </c>
      <c r="AA14" s="43">
        <v>1067</v>
      </c>
      <c r="AB14" s="43">
        <v>1458</v>
      </c>
      <c r="AC14" s="98">
        <v>1850</v>
      </c>
      <c r="AD14" s="68">
        <v>477</v>
      </c>
      <c r="AE14" s="168"/>
    </row>
    <row r="15" spans="1:43" s="45" customFormat="1" ht="8.1" customHeight="1" thickTop="1" thickBot="1">
      <c r="A15" s="167"/>
      <c r="B15" s="167"/>
      <c r="C15" s="167"/>
      <c r="D15" s="167"/>
      <c r="E15" s="167"/>
      <c r="F15" s="167"/>
      <c r="G15" s="167"/>
      <c r="H15" s="167"/>
      <c r="I15" s="167"/>
      <c r="J15" s="167"/>
      <c r="K15" s="167"/>
      <c r="L15" s="167"/>
      <c r="M15" s="167"/>
      <c r="N15" s="167"/>
      <c r="O15" s="167"/>
      <c r="P15" s="167"/>
      <c r="Q15" s="167"/>
      <c r="R15" s="167"/>
      <c r="S15" s="167"/>
      <c r="T15" s="167"/>
      <c r="U15" s="167"/>
      <c r="V15" s="167"/>
      <c r="W15" s="167"/>
      <c r="X15" s="167"/>
      <c r="Y15" s="167"/>
      <c r="Z15" s="167"/>
      <c r="AA15" s="167"/>
      <c r="AB15" s="167"/>
      <c r="AC15" s="167"/>
      <c r="AD15" s="167"/>
      <c r="AE15" s="167"/>
      <c r="AF15" s="44"/>
      <c r="AG15" s="44"/>
      <c r="AH15" s="44"/>
      <c r="AI15" s="44"/>
      <c r="AJ15" s="44"/>
      <c r="AK15" s="44"/>
      <c r="AL15" s="44"/>
      <c r="AM15" s="44"/>
      <c r="AN15" s="44"/>
      <c r="AO15" s="44"/>
      <c r="AP15" s="44"/>
      <c r="AQ15" s="44"/>
    </row>
    <row r="16" spans="1:43" s="3" customFormat="1" ht="50.1" customHeight="1" thickTop="1" thickBot="1">
      <c r="A16" s="167">
        <f>'PANEL DE CONTROL DISTRITAL'!A15</f>
        <v>3</v>
      </c>
      <c r="B16" s="169" t="str">
        <f>'PANEL DE CONTROL DISTRITAL'!B15</f>
        <v>TRANSFERENCIA</v>
      </c>
      <c r="C16" s="166" t="str">
        <f>'PANEL DE CONTROL DISTRITAL'!C15</f>
        <v>Responsable de Módulo</v>
      </c>
      <c r="D16" s="170" t="str">
        <f>'PANEL DE CONTROL DISTRITAL'!D15</f>
        <v xml:space="preserve">Transacciones exitosas = </v>
      </c>
      <c r="E16" s="166" t="str">
        <f>'PANEL DE CONTROL DISTRITAL'!E15</f>
        <v>(Número de Archivos de Transacción aceptados /Total de Archivos de Transacción procesados) x100</v>
      </c>
      <c r="F16" s="171" t="str">
        <f>'PANEL DE CONTROL DISTRITAL'!F15</f>
        <v>Semanal (remesa)</v>
      </c>
      <c r="G16" s="172">
        <f>'PANEL DE CONTROL DISTRITAL'!G15</f>
        <v>0.9</v>
      </c>
      <c r="H16" s="25" t="str">
        <f>'PANEL DE CONTROL DISTRITAL'!H15</f>
        <v>Número de Archivos de Transacción aceptados</v>
      </c>
      <c r="I16" s="23">
        <v>108</v>
      </c>
      <c r="J16" s="23">
        <v>602</v>
      </c>
      <c r="K16" s="23">
        <v>564</v>
      </c>
      <c r="L16" s="23">
        <v>625</v>
      </c>
      <c r="M16" s="23">
        <v>739</v>
      </c>
      <c r="N16" s="23">
        <v>660</v>
      </c>
      <c r="O16" s="23">
        <v>653</v>
      </c>
      <c r="P16" s="23">
        <v>632</v>
      </c>
      <c r="Q16" s="23">
        <v>616</v>
      </c>
      <c r="R16" s="23">
        <v>491</v>
      </c>
      <c r="S16" s="23">
        <v>740</v>
      </c>
      <c r="T16" s="23">
        <v>783</v>
      </c>
      <c r="U16" s="23">
        <v>734</v>
      </c>
      <c r="V16" s="23">
        <v>1002</v>
      </c>
      <c r="W16" s="23">
        <v>988</v>
      </c>
      <c r="X16" s="23">
        <v>801</v>
      </c>
      <c r="Y16" s="23">
        <v>927</v>
      </c>
      <c r="Z16" s="23">
        <v>800</v>
      </c>
      <c r="AA16" s="23">
        <v>1067</v>
      </c>
      <c r="AB16" s="23">
        <v>1458</v>
      </c>
      <c r="AC16" s="75">
        <v>1850</v>
      </c>
      <c r="AD16" s="64">
        <v>477</v>
      </c>
      <c r="AE16" s="168">
        <f>IFERROR(SUM(I16:AD16)/SUM(I17:AD17),0)</f>
        <v>1</v>
      </c>
    </row>
    <row r="17" spans="1:43" s="3" customFormat="1" ht="50.1" customHeight="1" thickTop="1" thickBot="1">
      <c r="A17" s="167"/>
      <c r="B17" s="169"/>
      <c r="C17" s="166"/>
      <c r="D17" s="170"/>
      <c r="E17" s="166"/>
      <c r="F17" s="171"/>
      <c r="G17" s="172"/>
      <c r="H17" s="25" t="str">
        <f>'PANEL DE CONTROL DISTRITAL'!H16</f>
        <v>Total de Archivos de Transacción procesados</v>
      </c>
      <c r="I17" s="43">
        <v>108</v>
      </c>
      <c r="J17" s="43">
        <v>602</v>
      </c>
      <c r="K17" s="43">
        <v>564</v>
      </c>
      <c r="L17" s="43">
        <v>625</v>
      </c>
      <c r="M17" s="43">
        <v>739</v>
      </c>
      <c r="N17" s="43">
        <v>660</v>
      </c>
      <c r="O17" s="43">
        <v>653</v>
      </c>
      <c r="P17" s="43">
        <v>632</v>
      </c>
      <c r="Q17" s="43">
        <v>616</v>
      </c>
      <c r="R17" s="43">
        <v>491</v>
      </c>
      <c r="S17" s="43">
        <v>740</v>
      </c>
      <c r="T17" s="43">
        <v>783</v>
      </c>
      <c r="U17" s="43">
        <v>734</v>
      </c>
      <c r="V17" s="43">
        <v>1002</v>
      </c>
      <c r="W17" s="43">
        <v>988</v>
      </c>
      <c r="X17" s="43">
        <v>801</v>
      </c>
      <c r="Y17" s="43">
        <v>927</v>
      </c>
      <c r="Z17" s="43">
        <v>800</v>
      </c>
      <c r="AA17" s="43">
        <v>1067</v>
      </c>
      <c r="AB17" s="43">
        <v>1458</v>
      </c>
      <c r="AC17" s="98">
        <v>1850</v>
      </c>
      <c r="AD17" s="68">
        <v>477</v>
      </c>
      <c r="AE17" s="168"/>
    </row>
    <row r="18" spans="1:43" s="45" customFormat="1" ht="8.1" customHeight="1" thickTop="1" thickBot="1">
      <c r="A18" s="167">
        <v>794</v>
      </c>
      <c r="B18" s="167"/>
      <c r="C18" s="167"/>
      <c r="D18" s="167"/>
      <c r="E18" s="167"/>
      <c r="F18" s="167"/>
      <c r="G18" s="167"/>
      <c r="H18" s="167"/>
      <c r="I18" s="167"/>
      <c r="J18" s="167"/>
      <c r="K18" s="167"/>
      <c r="L18" s="167"/>
      <c r="M18" s="167"/>
      <c r="N18" s="167"/>
      <c r="O18" s="167"/>
      <c r="P18" s="167"/>
      <c r="Q18" s="167"/>
      <c r="R18" s="167"/>
      <c r="S18" s="167"/>
      <c r="T18" s="167"/>
      <c r="U18" s="167"/>
      <c r="V18" s="167"/>
      <c r="W18" s="167"/>
      <c r="X18" s="167"/>
      <c r="Y18" s="167"/>
      <c r="Z18" s="167"/>
      <c r="AA18" s="167"/>
      <c r="AB18" s="167"/>
      <c r="AC18" s="167"/>
      <c r="AD18" s="167"/>
      <c r="AE18" s="167"/>
      <c r="AF18" s="44"/>
      <c r="AG18" s="44"/>
      <c r="AH18" s="44"/>
      <c r="AI18" s="44"/>
      <c r="AJ18" s="44"/>
      <c r="AK18" s="44"/>
      <c r="AL18" s="44"/>
      <c r="AM18" s="44"/>
      <c r="AN18" s="44"/>
      <c r="AO18" s="44"/>
      <c r="AP18" s="44"/>
      <c r="AQ18" s="44"/>
    </row>
    <row r="19" spans="1:43" s="3" customFormat="1" ht="50.1" customHeight="1" thickTop="1" thickBot="1">
      <c r="A19" s="167">
        <f>'PANEL DE CONTROL DISTRITAL'!A18</f>
        <v>4</v>
      </c>
      <c r="B19" s="169" t="str">
        <f>'PANEL DE CONTROL DISTRITAL'!B18</f>
        <v>CONCILIACIÓN</v>
      </c>
      <c r="C19" s="166" t="str">
        <f>'PANEL DE CONTROL DISTRITAL'!C18</f>
        <v>Responsable de Módulo</v>
      </c>
      <c r="D19" s="170" t="str">
        <f>'PANEL DE CONTROL DISTRITAL'!D18</f>
        <v xml:space="preserve">Credenciales disponibles para entrega = </v>
      </c>
      <c r="E19" s="166" t="str">
        <f>'PANEL DE CONTROL DISTRITAL'!E18</f>
        <v>((Credenciales recibidas - Credenciales inconsistentes) / Credenciales recibidas) x 100</v>
      </c>
      <c r="F19" s="171" t="str">
        <f>'PANEL DE CONTROL DISTRITAL'!F18</f>
        <v>Semanal (remesa)</v>
      </c>
      <c r="G19" s="172">
        <f>'PANEL DE CONTROL DISTRITAL'!G18</f>
        <v>0.9</v>
      </c>
      <c r="H19" s="25" t="str">
        <f>'PANEL DE CONTROL DISTRITAL'!H18</f>
        <v xml:space="preserve">Credenciales Recibidas - Credenciales inconsistentes </v>
      </c>
      <c r="I19" s="23">
        <v>184</v>
      </c>
      <c r="J19" s="23">
        <v>414</v>
      </c>
      <c r="K19" s="23">
        <v>609</v>
      </c>
      <c r="L19" s="23">
        <v>739</v>
      </c>
      <c r="M19" s="23">
        <v>509</v>
      </c>
      <c r="N19" s="23">
        <v>873</v>
      </c>
      <c r="O19" s="23">
        <v>633</v>
      </c>
      <c r="P19" s="23">
        <v>660</v>
      </c>
      <c r="Q19" s="23">
        <v>602</v>
      </c>
      <c r="R19" s="23">
        <v>470</v>
      </c>
      <c r="S19" s="23">
        <v>685</v>
      </c>
      <c r="T19" s="23">
        <v>561</v>
      </c>
      <c r="U19" s="23">
        <v>832</v>
      </c>
      <c r="V19" s="23">
        <v>761</v>
      </c>
      <c r="W19" s="23">
        <v>1401</v>
      </c>
      <c r="X19" s="23">
        <v>794</v>
      </c>
      <c r="Y19" s="23">
        <v>613</v>
      </c>
      <c r="Z19" s="23">
        <v>349</v>
      </c>
      <c r="AA19" s="23">
        <v>767</v>
      </c>
      <c r="AB19" s="23">
        <v>1901</v>
      </c>
      <c r="AC19" s="64">
        <v>929</v>
      </c>
      <c r="AD19" s="64">
        <v>365</v>
      </c>
      <c r="AE19" s="168">
        <f>IFERROR(SUM(I19:AD19)/SUM(I20:AD20),0)</f>
        <v>1</v>
      </c>
    </row>
    <row r="20" spans="1:43" s="3" customFormat="1" ht="50.1" customHeight="1" thickTop="1" thickBot="1">
      <c r="A20" s="167"/>
      <c r="B20" s="169"/>
      <c r="C20" s="166"/>
      <c r="D20" s="170"/>
      <c r="E20" s="166"/>
      <c r="F20" s="171"/>
      <c r="G20" s="172"/>
      <c r="H20" s="25" t="str">
        <f>'PANEL DE CONTROL DISTRITAL'!H19</f>
        <v>Credenciales recibidas</v>
      </c>
      <c r="I20" s="43">
        <v>184</v>
      </c>
      <c r="J20" s="43">
        <v>414</v>
      </c>
      <c r="K20" s="43">
        <v>609</v>
      </c>
      <c r="L20" s="43">
        <v>739</v>
      </c>
      <c r="M20" s="43">
        <v>509</v>
      </c>
      <c r="N20" s="43">
        <v>873</v>
      </c>
      <c r="O20" s="43">
        <v>633</v>
      </c>
      <c r="P20" s="43">
        <v>660</v>
      </c>
      <c r="Q20" s="43">
        <v>602</v>
      </c>
      <c r="R20" s="43">
        <v>470</v>
      </c>
      <c r="S20" s="43">
        <v>685</v>
      </c>
      <c r="T20" s="43">
        <v>561</v>
      </c>
      <c r="U20" s="43">
        <v>832</v>
      </c>
      <c r="V20" s="43">
        <v>761</v>
      </c>
      <c r="W20" s="43">
        <v>1401</v>
      </c>
      <c r="X20" s="43">
        <v>794</v>
      </c>
      <c r="Y20" s="43">
        <v>613</v>
      </c>
      <c r="Z20" s="43">
        <v>349</v>
      </c>
      <c r="AA20" s="43">
        <v>767</v>
      </c>
      <c r="AB20" s="43">
        <v>1901</v>
      </c>
      <c r="AC20" s="68">
        <v>929</v>
      </c>
      <c r="AD20" s="68">
        <v>365</v>
      </c>
      <c r="AE20" s="168"/>
    </row>
    <row r="21" spans="1:43" s="45" customFormat="1" ht="8.1" customHeight="1" thickTop="1" thickBot="1">
      <c r="A21" s="46"/>
      <c r="B21" s="47"/>
      <c r="C21" s="48"/>
      <c r="D21" s="49"/>
      <c r="E21" s="48"/>
      <c r="F21" s="50"/>
      <c r="G21" s="51"/>
      <c r="H21" s="52"/>
      <c r="I21" s="53"/>
      <c r="J21" s="53"/>
      <c r="K21" s="53"/>
      <c r="L21" s="53"/>
      <c r="M21" s="53"/>
      <c r="N21" s="53"/>
      <c r="O21" s="53"/>
      <c r="P21" s="53"/>
      <c r="Q21" s="53"/>
      <c r="R21" s="53"/>
      <c r="S21" s="53"/>
      <c r="T21" s="53"/>
      <c r="U21" s="53"/>
      <c r="V21" s="53"/>
      <c r="W21" s="53"/>
      <c r="X21" s="53"/>
      <c r="Y21" s="53"/>
      <c r="Z21" s="53"/>
      <c r="AA21" s="53"/>
      <c r="AB21" s="53"/>
      <c r="AC21" s="53"/>
      <c r="AD21" s="53"/>
      <c r="AE21" s="54"/>
      <c r="AF21" s="44"/>
      <c r="AG21" s="44"/>
      <c r="AH21" s="44"/>
      <c r="AI21" s="44"/>
      <c r="AJ21" s="44"/>
      <c r="AK21" s="44"/>
      <c r="AL21" s="44"/>
      <c r="AM21" s="44"/>
      <c r="AN21" s="44"/>
      <c r="AO21" s="44"/>
      <c r="AP21" s="44"/>
      <c r="AQ21" s="44"/>
    </row>
    <row r="22" spans="1:43" s="3" customFormat="1" ht="50.1" customHeight="1" thickTop="1" thickBot="1">
      <c r="A22" s="167">
        <f>'PANEL DE CONTROL DISTRITAL'!A21</f>
        <v>5</v>
      </c>
      <c r="B22" s="169" t="str">
        <f>'PANEL DE CONTROL DISTRITAL'!B21</f>
        <v>CONCILIACIÓN</v>
      </c>
      <c r="C22" s="166" t="str">
        <f>'PANEL DE CONTROL DISTRITAL'!C21</f>
        <v>Responsable de Módulo</v>
      </c>
      <c r="D22" s="170" t="str">
        <f>'PANEL DE CONTROL DISTRITAL'!D21</f>
        <v xml:space="preserve">Credenciales disponibles para entrega = </v>
      </c>
      <c r="E22" s="166" t="str">
        <f>'PANEL DE CONTROL DISTRITAL'!E21</f>
        <v>(Credenciales en resguardo / Credenciales totales en SIIRFE disponibles para entrega) x 100</v>
      </c>
      <c r="F22" s="171" t="str">
        <f>'PANEL DE CONTROL DISTRITAL'!F21</f>
        <v>Semanal (remesa)</v>
      </c>
      <c r="G22" s="172">
        <f>'PANEL DE CONTROL DISTRITAL'!G21</f>
        <v>1</v>
      </c>
      <c r="H22" s="25" t="str">
        <f>'PANEL DE CONTROL DISTRITAL'!H21</f>
        <v>Credenciales en resguardo</v>
      </c>
      <c r="I22" s="23">
        <v>1148</v>
      </c>
      <c r="J22" s="23">
        <v>1016</v>
      </c>
      <c r="K22" s="23">
        <v>1070</v>
      </c>
      <c r="L22" s="23">
        <v>1206</v>
      </c>
      <c r="M22" s="23">
        <v>1079</v>
      </c>
      <c r="N22" s="23">
        <v>1293</v>
      </c>
      <c r="O22" s="23">
        <v>1236</v>
      </c>
      <c r="P22" s="23">
        <v>1237</v>
      </c>
      <c r="Q22" s="23">
        <v>1193</v>
      </c>
      <c r="R22" s="23">
        <v>1120</v>
      </c>
      <c r="S22" s="23">
        <v>1126</v>
      </c>
      <c r="T22" s="23">
        <v>1019</v>
      </c>
      <c r="U22" s="23">
        <v>1177</v>
      </c>
      <c r="V22" s="23">
        <v>1192</v>
      </c>
      <c r="W22" s="23">
        <v>1699</v>
      </c>
      <c r="X22" s="23">
        <v>1515</v>
      </c>
      <c r="Y22" s="23">
        <v>1261</v>
      </c>
      <c r="Z22" s="23">
        <v>825</v>
      </c>
      <c r="AA22" s="23">
        <v>836</v>
      </c>
      <c r="AB22" s="23">
        <v>1693</v>
      </c>
      <c r="AC22" s="75">
        <v>1152</v>
      </c>
      <c r="AD22" s="75">
        <v>1138</v>
      </c>
      <c r="AE22" s="168">
        <f>IFERROR(SUM(I22:AD22)/SUM(I23:AD23),0)</f>
        <v>1</v>
      </c>
    </row>
    <row r="23" spans="1:43" s="3" customFormat="1" ht="50.1" customHeight="1" thickTop="1" thickBot="1">
      <c r="A23" s="167"/>
      <c r="B23" s="169"/>
      <c r="C23" s="166"/>
      <c r="D23" s="170"/>
      <c r="E23" s="166"/>
      <c r="F23" s="171"/>
      <c r="G23" s="172"/>
      <c r="H23" s="25" t="str">
        <f>'PANEL DE CONTROL DISTRITAL'!H22</f>
        <v>Credenciales totales en SIIRFE disponibles para entrega</v>
      </c>
      <c r="I23" s="43">
        <v>1148</v>
      </c>
      <c r="J23" s="43">
        <v>1016</v>
      </c>
      <c r="K23" s="43">
        <v>1070</v>
      </c>
      <c r="L23" s="43">
        <v>1206</v>
      </c>
      <c r="M23" s="43">
        <v>1079</v>
      </c>
      <c r="N23" s="43">
        <v>1293</v>
      </c>
      <c r="O23" s="43">
        <v>1236</v>
      </c>
      <c r="P23" s="43">
        <v>1237</v>
      </c>
      <c r="Q23" s="43">
        <v>1193</v>
      </c>
      <c r="R23" s="43">
        <v>1120</v>
      </c>
      <c r="S23" s="43">
        <v>1126</v>
      </c>
      <c r="T23" s="43">
        <v>1019</v>
      </c>
      <c r="U23" s="43">
        <v>1177</v>
      </c>
      <c r="V23" s="43">
        <v>1192</v>
      </c>
      <c r="W23" s="43">
        <v>1699</v>
      </c>
      <c r="X23" s="43">
        <v>1515</v>
      </c>
      <c r="Y23" s="43">
        <v>1261</v>
      </c>
      <c r="Z23" s="43">
        <v>825</v>
      </c>
      <c r="AA23" s="43">
        <v>836</v>
      </c>
      <c r="AB23" s="43">
        <v>1693</v>
      </c>
      <c r="AC23" s="98">
        <v>1152</v>
      </c>
      <c r="AD23" s="98">
        <v>1138</v>
      </c>
      <c r="AE23" s="168"/>
    </row>
    <row r="24" spans="1:43" s="4" customFormat="1" ht="7.5" customHeight="1" thickTop="1" thickBot="1">
      <c r="A24" s="167"/>
      <c r="B24" s="167"/>
      <c r="C24" s="167"/>
      <c r="D24" s="167"/>
      <c r="E24" s="167"/>
      <c r="F24" s="167"/>
      <c r="G24" s="167"/>
      <c r="H24" s="167"/>
      <c r="I24" s="167"/>
      <c r="J24" s="167"/>
      <c r="K24" s="167"/>
      <c r="L24" s="167"/>
      <c r="M24" s="167"/>
      <c r="N24" s="167"/>
      <c r="O24" s="167"/>
      <c r="P24" s="167"/>
      <c r="Q24" s="167"/>
      <c r="R24" s="167"/>
      <c r="S24" s="167"/>
      <c r="T24" s="167"/>
      <c r="U24" s="167"/>
      <c r="V24" s="167"/>
      <c r="W24" s="167"/>
      <c r="X24" s="167"/>
      <c r="Y24" s="167"/>
      <c r="Z24" s="167"/>
      <c r="AA24" s="167"/>
      <c r="AB24" s="167"/>
      <c r="AC24" s="167"/>
      <c r="AD24" s="167"/>
      <c r="AE24" s="167"/>
    </row>
    <row r="25" spans="1:43" ht="50.1" customHeight="1" thickTop="1" thickBot="1">
      <c r="A25" s="167">
        <f>'PANEL DE CONTROL DISTRITAL'!A24</f>
        <v>6</v>
      </c>
      <c r="B25" s="169" t="str">
        <f>'PANEL DE CONTROL DISTRITAL'!B24</f>
        <v>ENTREGA</v>
      </c>
      <c r="C25" s="166" t="str">
        <f>'PANEL DE CONTROL DISTRITAL'!C24</f>
        <v>Operador de Equipo Tecnológico</v>
      </c>
      <c r="D25" s="170" t="str">
        <f>'PANEL DE CONTROL DISTRITAL'!D24</f>
        <v xml:space="preserve">Efectividad de entrega de CPV en MAC = </v>
      </c>
      <c r="E25" s="166" t="str">
        <f>'PANEL DE CONTROL DISTRITAL'!E24</f>
        <v>(Total de credenciales entregadas / Total de credenciales solicitadas) x 100</v>
      </c>
      <c r="F25" s="171" t="str">
        <f>'PANEL DE CONTROL DISTRITAL'!F24</f>
        <v>Semanal (remesa)</v>
      </c>
      <c r="G25" s="172">
        <f>'PANEL DE CONTROL DISTRITAL'!G24</f>
        <v>0.9</v>
      </c>
      <c r="H25" s="25" t="str">
        <f>'PANEL DE CONTROL DISTRITAL'!H24</f>
        <v xml:space="preserve">Total de credenciales entregadas </v>
      </c>
      <c r="I25" s="23">
        <v>124</v>
      </c>
      <c r="J25" s="23">
        <v>540</v>
      </c>
      <c r="K25" s="23">
        <v>524</v>
      </c>
      <c r="L25" s="23">
        <v>603</v>
      </c>
      <c r="M25" s="23">
        <v>636</v>
      </c>
      <c r="N25" s="23">
        <v>654</v>
      </c>
      <c r="O25" s="23">
        <v>690</v>
      </c>
      <c r="P25" s="23">
        <v>659</v>
      </c>
      <c r="Q25" s="23">
        <v>646</v>
      </c>
      <c r="R25" s="23">
        <v>543</v>
      </c>
      <c r="S25" s="23">
        <v>658</v>
      </c>
      <c r="T25" s="23">
        <v>668</v>
      </c>
      <c r="U25" s="23">
        <v>674</v>
      </c>
      <c r="V25" s="23">
        <v>746</v>
      </c>
      <c r="W25" s="23">
        <v>894</v>
      </c>
      <c r="X25" s="23">
        <v>969</v>
      </c>
      <c r="Y25" s="23">
        <v>867</v>
      </c>
      <c r="Z25" s="23">
        <v>785</v>
      </c>
      <c r="AA25" s="23">
        <v>756</v>
      </c>
      <c r="AB25" s="23">
        <v>1044</v>
      </c>
      <c r="AC25" s="75">
        <v>1470</v>
      </c>
      <c r="AD25" s="64">
        <v>198</v>
      </c>
      <c r="AE25" s="168">
        <f>IFERROR(SUM(I25:AD25)/SUM(I26:AD26),0)</f>
        <v>0.9994139480367259</v>
      </c>
    </row>
    <row r="26" spans="1:43" ht="50.1" customHeight="1" thickTop="1" thickBot="1">
      <c r="A26" s="167"/>
      <c r="B26" s="169"/>
      <c r="C26" s="166"/>
      <c r="D26" s="170"/>
      <c r="E26" s="166"/>
      <c r="F26" s="171"/>
      <c r="G26" s="172"/>
      <c r="H26" s="25" t="str">
        <f>'PANEL DE CONTROL DISTRITAL'!H25</f>
        <v xml:space="preserve"> Total de credenciales solicitadas</v>
      </c>
      <c r="I26" s="43">
        <v>124</v>
      </c>
      <c r="J26" s="43">
        <v>540</v>
      </c>
      <c r="K26" s="43">
        <v>525</v>
      </c>
      <c r="L26" s="43">
        <v>603</v>
      </c>
      <c r="M26" s="43">
        <v>636</v>
      </c>
      <c r="N26" s="43">
        <v>657</v>
      </c>
      <c r="O26" s="43">
        <v>690</v>
      </c>
      <c r="P26" s="43">
        <v>659</v>
      </c>
      <c r="Q26" s="43">
        <v>646</v>
      </c>
      <c r="R26" s="43">
        <v>543</v>
      </c>
      <c r="S26" s="43">
        <v>658</v>
      </c>
      <c r="T26" s="43">
        <v>669</v>
      </c>
      <c r="U26" s="43">
        <v>675</v>
      </c>
      <c r="V26" s="43">
        <v>747</v>
      </c>
      <c r="W26" s="43">
        <v>894</v>
      </c>
      <c r="X26" s="43">
        <v>969</v>
      </c>
      <c r="Y26" s="43">
        <v>867</v>
      </c>
      <c r="Z26" s="43">
        <v>785</v>
      </c>
      <c r="AA26" s="43">
        <v>756</v>
      </c>
      <c r="AB26" s="43">
        <v>1046</v>
      </c>
      <c r="AC26" s="98">
        <v>1470</v>
      </c>
      <c r="AD26" s="68">
        <v>198</v>
      </c>
      <c r="AE26" s="168"/>
    </row>
    <row r="27" spans="1:43" ht="15.75" customHeight="1" thickTop="1">
      <c r="B27" s="1" t="s">
        <v>116</v>
      </c>
      <c r="H27" s="55"/>
      <c r="I27" s="56"/>
      <c r="J27" s="56"/>
      <c r="K27" s="56"/>
      <c r="L27" s="56"/>
      <c r="M27" s="56"/>
      <c r="N27" s="56"/>
      <c r="O27" s="56"/>
      <c r="P27" s="56"/>
      <c r="Q27" s="56"/>
      <c r="R27" s="56"/>
      <c r="S27" s="56"/>
      <c r="T27" s="56"/>
      <c r="U27" s="56"/>
      <c r="V27" s="56"/>
      <c r="W27" s="56"/>
      <c r="X27" s="56"/>
      <c r="Y27" s="56"/>
      <c r="Z27" s="56"/>
      <c r="AA27" s="56"/>
      <c r="AB27" s="56"/>
      <c r="AC27" s="56"/>
      <c r="AD27" s="56"/>
      <c r="AE27" s="12"/>
    </row>
    <row r="28" spans="1:43" ht="15.75" customHeight="1">
      <c r="H28" s="57"/>
    </row>
    <row r="29" spans="1:43" ht="15.75" customHeight="1">
      <c r="H29" s="57"/>
      <c r="I29" s="179" t="s">
        <v>117</v>
      </c>
      <c r="J29" s="179"/>
      <c r="K29" s="179"/>
      <c r="L29" s="179"/>
    </row>
    <row r="30" spans="1:43" ht="15.75" customHeight="1">
      <c r="H30" s="57"/>
      <c r="I30" s="26"/>
      <c r="J30" s="27" t="s">
        <v>118</v>
      </c>
      <c r="K30" s="27"/>
      <c r="L30" s="27"/>
    </row>
    <row r="31" spans="1:43" ht="39" customHeight="1">
      <c r="H31" s="57"/>
      <c r="I31" s="28"/>
      <c r="J31" s="27" t="s">
        <v>119</v>
      </c>
      <c r="K31" s="27"/>
      <c r="L31" s="27"/>
    </row>
    <row r="32" spans="1:43" ht="30" customHeight="1">
      <c r="H32" s="57"/>
      <c r="I32" s="29"/>
      <c r="J32" s="27" t="s">
        <v>120</v>
      </c>
      <c r="K32" s="27"/>
      <c r="L32" s="27"/>
    </row>
    <row r="33" spans="2:13" ht="30" customHeight="1">
      <c r="H33" s="57"/>
      <c r="I33" s="27"/>
      <c r="J33" s="27"/>
      <c r="K33" s="27"/>
      <c r="L33" s="27"/>
    </row>
    <row r="34" spans="2:13" ht="30" customHeight="1">
      <c r="B34" s="180" t="s">
        <v>121</v>
      </c>
      <c r="C34" s="180"/>
      <c r="D34" s="180"/>
      <c r="E34" s="180"/>
      <c r="F34" s="180"/>
      <c r="G34" s="180"/>
      <c r="H34" s="180"/>
      <c r="I34" s="180"/>
      <c r="J34" s="180"/>
      <c r="K34" s="180"/>
      <c r="L34" s="180"/>
      <c r="M34" s="181"/>
    </row>
    <row r="35" spans="2:13" ht="30" customHeight="1">
      <c r="B35" s="182" t="s">
        <v>122</v>
      </c>
      <c r="C35" s="182"/>
      <c r="D35" s="182"/>
      <c r="E35" s="182"/>
      <c r="F35" s="182"/>
      <c r="G35" s="183"/>
      <c r="H35" s="184" t="s">
        <v>123</v>
      </c>
      <c r="I35" s="182"/>
      <c r="J35" s="182"/>
      <c r="K35" s="182"/>
      <c r="L35" s="182"/>
      <c r="M35" s="183"/>
    </row>
    <row r="36" spans="2:13" ht="30" customHeight="1">
      <c r="B36" s="173"/>
      <c r="C36" s="174"/>
      <c r="D36" s="174"/>
      <c r="E36" s="174"/>
      <c r="F36" s="174"/>
      <c r="G36" s="175"/>
      <c r="H36" s="173"/>
      <c r="I36" s="174"/>
      <c r="J36" s="174"/>
      <c r="K36" s="174"/>
      <c r="L36" s="174"/>
      <c r="M36" s="175"/>
    </row>
    <row r="37" spans="2:13" ht="30" customHeight="1">
      <c r="B37" s="176"/>
      <c r="C37" s="177"/>
      <c r="D37" s="177"/>
      <c r="E37" s="177"/>
      <c r="F37" s="177"/>
      <c r="G37" s="178"/>
      <c r="H37" s="176"/>
      <c r="I37" s="177"/>
      <c r="J37" s="177"/>
      <c r="K37" s="177"/>
      <c r="L37" s="177"/>
      <c r="M37" s="178"/>
    </row>
    <row r="38" spans="2:13" ht="35.1" customHeight="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1">
    <mergeCell ref="AE25:AE26"/>
    <mergeCell ref="I29:L29"/>
    <mergeCell ref="B34:M34"/>
    <mergeCell ref="B35:G35"/>
    <mergeCell ref="H35:M35"/>
    <mergeCell ref="B36:G37"/>
    <mergeCell ref="H36:M37"/>
    <mergeCell ref="G22:G23"/>
    <mergeCell ref="AE22:AE23"/>
    <mergeCell ref="A24:AE24"/>
    <mergeCell ref="A25:A26"/>
    <mergeCell ref="B25:B26"/>
    <mergeCell ref="C25:C26"/>
    <mergeCell ref="D25:D26"/>
    <mergeCell ref="E25:E26"/>
    <mergeCell ref="F25:F26"/>
    <mergeCell ref="G25:G26"/>
    <mergeCell ref="A22:A23"/>
    <mergeCell ref="B22:B23"/>
    <mergeCell ref="C22:C23"/>
    <mergeCell ref="D22:D23"/>
    <mergeCell ref="E22:E23"/>
    <mergeCell ref="F22:F23"/>
    <mergeCell ref="A18:AE18"/>
    <mergeCell ref="A19:A20"/>
    <mergeCell ref="B19:B20"/>
    <mergeCell ref="C19:C20"/>
    <mergeCell ref="D19:D20"/>
    <mergeCell ref="E19:E20"/>
    <mergeCell ref="F19:F20"/>
    <mergeCell ref="G19:G20"/>
    <mergeCell ref="AE19:AE20"/>
    <mergeCell ref="A15:AE15"/>
    <mergeCell ref="A16:A17"/>
    <mergeCell ref="B16:B17"/>
    <mergeCell ref="C16:C17"/>
    <mergeCell ref="D16:D17"/>
    <mergeCell ref="E16:E17"/>
    <mergeCell ref="F16:F17"/>
    <mergeCell ref="G16:G17"/>
    <mergeCell ref="AE16:AE17"/>
    <mergeCell ref="A10:A11"/>
    <mergeCell ref="B10:B11"/>
    <mergeCell ref="C10:C11"/>
    <mergeCell ref="D10:D11"/>
    <mergeCell ref="E10:E11"/>
    <mergeCell ref="A12:AE12"/>
    <mergeCell ref="A13:A14"/>
    <mergeCell ref="B13:B14"/>
    <mergeCell ref="C13:C14"/>
    <mergeCell ref="D13:D14"/>
    <mergeCell ref="E13:E14"/>
    <mergeCell ref="F13:F14"/>
    <mergeCell ref="G13:G14"/>
    <mergeCell ref="AE13:AE14"/>
    <mergeCell ref="AE10:AE11"/>
    <mergeCell ref="F10:F11"/>
    <mergeCell ref="AE6:AE9"/>
    <mergeCell ref="B7:D7"/>
    <mergeCell ref="A1:AE1"/>
    <mergeCell ref="F2:G2"/>
    <mergeCell ref="A4:AE4"/>
    <mergeCell ref="A5:AE5"/>
    <mergeCell ref="E7:H7"/>
    <mergeCell ref="I7:X7"/>
    <mergeCell ref="B8:X8"/>
    <mergeCell ref="A6:A9"/>
    <mergeCell ref="B6:H6"/>
    <mergeCell ref="I6:X6"/>
    <mergeCell ref="X2:AE2"/>
    <mergeCell ref="G10:G11"/>
  </mergeCells>
  <conditionalFormatting sqref="I21:AD21">
    <cfRule type="colorScale" priority="703">
      <colorScale>
        <cfvo type="min"/>
        <cfvo type="percentile" val="50"/>
        <cfvo type="max"/>
        <color rgb="FFE98BD7"/>
        <color rgb="FFD5007F"/>
        <color rgb="FF950054"/>
      </colorScale>
    </cfRule>
  </conditionalFormatting>
  <conditionalFormatting sqref="AE10">
    <cfRule type="cellIs" dxfId="118" priority="15" operator="greaterThan">
      <formula>95%</formula>
    </cfRule>
    <cfRule type="cellIs" dxfId="117" priority="16" operator="greaterThanOrEqual">
      <formula>90%</formula>
    </cfRule>
    <cfRule type="cellIs" dxfId="116" priority="17" operator="lessThan">
      <formula>89.99%</formula>
    </cfRule>
  </conditionalFormatting>
  <conditionalFormatting sqref="AE13">
    <cfRule type="cellIs" dxfId="115" priority="12" operator="greaterThan">
      <formula>95%</formula>
    </cfRule>
    <cfRule type="cellIs" dxfId="114" priority="13" operator="greaterThanOrEqual">
      <formula>90%</formula>
    </cfRule>
    <cfRule type="cellIs" dxfId="113" priority="14" operator="lessThan">
      <formula>89.99%</formula>
    </cfRule>
  </conditionalFormatting>
  <conditionalFormatting sqref="AE16">
    <cfRule type="cellIs" dxfId="112" priority="9" operator="greaterThan">
      <formula>95%</formula>
    </cfRule>
    <cfRule type="cellIs" dxfId="111" priority="10" operator="greaterThanOrEqual">
      <formula>90%</formula>
    </cfRule>
    <cfRule type="cellIs" dxfId="110" priority="11" operator="lessThan">
      <formula>89.99%</formula>
    </cfRule>
  </conditionalFormatting>
  <conditionalFormatting sqref="AE19">
    <cfRule type="cellIs" dxfId="109" priority="6" operator="greaterThan">
      <formula>95%</formula>
    </cfRule>
    <cfRule type="cellIs" dxfId="108" priority="7" operator="greaterThanOrEqual">
      <formula>90%</formula>
    </cfRule>
    <cfRule type="cellIs" dxfId="107" priority="8" operator="lessThan">
      <formula>89.99%</formula>
    </cfRule>
  </conditionalFormatting>
  <conditionalFormatting sqref="AE22">
    <cfRule type="cellIs" dxfId="106" priority="1" operator="greaterThanOrEqual">
      <formula>100%</formula>
    </cfRule>
    <cfRule type="cellIs" dxfId="105" priority="2" operator="lessThan">
      <formula>99.99%</formula>
    </cfRule>
  </conditionalFormatting>
  <conditionalFormatting sqref="AE25">
    <cfRule type="cellIs" dxfId="104" priority="3" operator="greaterThan">
      <formula>95%</formula>
    </cfRule>
    <cfRule type="cellIs" dxfId="103" priority="4" operator="greaterThanOrEqual">
      <formula>90%</formula>
    </cfRule>
    <cfRule type="cellIs" dxfId="102" priority="5" operator="lessThan">
      <formula>89.99%</formula>
    </cfRule>
  </conditionalFormatting>
  <dataValidations count="1">
    <dataValidation showDropDown="1" showInputMessage="1" showErrorMessage="1" sqref="C21 G19:G23 G10:G11 G16:G17 G13:G14 G25:G26" xr:uid="{37D50DF5-1932-40D8-96B7-9AC7C8410260}"/>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DE8D27-FD02-4D9D-B8F7-D741C6E5DBF0}">
  <sheetPr>
    <tabColor theme="9" tint="-0.499984740745262"/>
  </sheetPr>
  <dimension ref="A1:AQ48"/>
  <sheetViews>
    <sheetView showGridLines="0" topLeftCell="S22" zoomScale="85" zoomScaleNormal="85" workbookViewId="0">
      <selection activeCell="AE25" sqref="AE25:AE26"/>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0" width="10.7109375" style="1" customWidth="1"/>
    <col min="31" max="31" width="22.7109375" style="1" customWidth="1"/>
    <col min="32" max="16384" width="11.42578125" style="1"/>
  </cols>
  <sheetData>
    <row r="1" spans="1:43" ht="40.5" customHeight="1">
      <c r="A1" s="148" t="str">
        <f>'PANEL DE CONTROL DISTRITAL'!A1:Q1</f>
        <v>INSTITUTO NACIONAL ELECTORAL
SISTEMA DE GESTIÓN DE LA CALIDAD
ESTADO DE MÉXICO</v>
      </c>
      <c r="B1" s="148"/>
      <c r="C1" s="148"/>
      <c r="D1" s="148"/>
      <c r="E1" s="148"/>
      <c r="F1" s="148"/>
      <c r="G1" s="148"/>
      <c r="H1" s="148"/>
      <c r="I1" s="148"/>
      <c r="J1" s="148"/>
      <c r="K1" s="148"/>
      <c r="L1" s="148"/>
      <c r="M1" s="148"/>
      <c r="N1" s="148"/>
      <c r="O1" s="148"/>
      <c r="P1" s="148"/>
      <c r="Q1" s="148"/>
      <c r="R1" s="148"/>
      <c r="S1" s="148"/>
      <c r="T1" s="148"/>
      <c r="U1" s="148"/>
      <c r="V1" s="148"/>
      <c r="W1" s="148"/>
      <c r="X1" s="148"/>
      <c r="Y1" s="148"/>
      <c r="Z1" s="148"/>
      <c r="AA1" s="148"/>
      <c r="AB1" s="148"/>
      <c r="AC1" s="148"/>
      <c r="AD1" s="148"/>
      <c r="AE1" s="148"/>
    </row>
    <row r="2" spans="1:43" ht="33.75" customHeight="1">
      <c r="A2" s="11"/>
      <c r="B2" s="11"/>
      <c r="C2" s="11"/>
      <c r="D2" s="9" t="s">
        <v>89</v>
      </c>
      <c r="E2" s="9">
        <v>38</v>
      </c>
      <c r="F2" s="149" t="s">
        <v>90</v>
      </c>
      <c r="G2" s="149"/>
      <c r="H2" s="20">
        <v>153851</v>
      </c>
      <c r="I2" s="19"/>
      <c r="J2" s="19"/>
      <c r="K2" s="19"/>
      <c r="L2" s="19"/>
      <c r="M2" s="19"/>
      <c r="N2" s="19"/>
      <c r="O2" s="19"/>
      <c r="P2" s="19"/>
      <c r="Q2" s="19"/>
      <c r="R2" s="19"/>
      <c r="S2" s="19"/>
      <c r="T2" s="19"/>
      <c r="U2" s="19"/>
      <c r="V2" s="19"/>
      <c r="W2" s="58"/>
      <c r="X2" s="150" t="str">
        <f>'PANEL DE CONTROL DISTRITAL'!M2</f>
        <v>Fecha de corte: 22/01/2024</v>
      </c>
      <c r="Y2" s="150"/>
      <c r="Z2" s="150"/>
      <c r="AA2" s="150"/>
      <c r="AB2" s="150"/>
      <c r="AC2" s="150"/>
      <c r="AD2" s="150"/>
      <c r="AE2" s="150"/>
      <c r="AF2" s="15"/>
    </row>
    <row r="3" spans="1:43" ht="11.25" customHeight="1">
      <c r="A3" s="11"/>
      <c r="B3" s="6"/>
      <c r="C3" s="6"/>
      <c r="D3" s="6"/>
      <c r="E3" s="6"/>
      <c r="F3" s="6"/>
      <c r="G3" s="6"/>
      <c r="H3" s="6"/>
      <c r="I3" s="6"/>
      <c r="J3" s="6"/>
      <c r="K3" s="6"/>
      <c r="L3" s="6"/>
      <c r="M3" s="6"/>
      <c r="N3" s="6"/>
      <c r="O3" s="6"/>
      <c r="P3" s="6"/>
      <c r="Q3" s="6"/>
      <c r="R3" s="6"/>
      <c r="S3" s="6"/>
      <c r="T3" s="6"/>
      <c r="U3" s="6"/>
      <c r="V3" s="6"/>
      <c r="W3" s="6"/>
      <c r="X3" s="6"/>
      <c r="Y3" s="6"/>
      <c r="Z3" s="6"/>
      <c r="AA3" s="6"/>
      <c r="AB3" s="6"/>
      <c r="AC3" s="6"/>
      <c r="AD3" s="6"/>
    </row>
    <row r="4" spans="1:43" ht="30" customHeight="1">
      <c r="A4" s="154" t="s">
        <v>91</v>
      </c>
      <c r="B4" s="155"/>
      <c r="C4" s="155"/>
      <c r="D4" s="155"/>
      <c r="E4" s="155"/>
      <c r="F4" s="155"/>
      <c r="G4" s="155"/>
      <c r="H4" s="155"/>
      <c r="I4" s="155"/>
      <c r="J4" s="155"/>
      <c r="K4" s="155"/>
      <c r="L4" s="155"/>
      <c r="M4" s="155"/>
      <c r="N4" s="155"/>
      <c r="O4" s="155"/>
      <c r="P4" s="155"/>
      <c r="Q4" s="155"/>
      <c r="R4" s="155"/>
      <c r="S4" s="155"/>
      <c r="T4" s="155"/>
      <c r="U4" s="155"/>
      <c r="V4" s="155"/>
      <c r="W4" s="155"/>
      <c r="X4" s="155"/>
      <c r="Y4" s="155"/>
      <c r="Z4" s="155"/>
      <c r="AA4" s="155"/>
      <c r="AB4" s="155"/>
      <c r="AC4" s="155"/>
      <c r="AD4" s="155"/>
      <c r="AE4" s="156"/>
      <c r="AG4" s="18"/>
    </row>
    <row r="5" spans="1:43" ht="5.25" customHeight="1">
      <c r="A5" s="157"/>
      <c r="B5" s="158"/>
      <c r="C5" s="158"/>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9"/>
    </row>
    <row r="6" spans="1:43" ht="18" customHeight="1">
      <c r="A6" s="151" t="str">
        <f>'PANEL DE CONTROL DISTRITAL'!A6</f>
        <v>Número</v>
      </c>
      <c r="B6" s="152" t="str">
        <f>'PANEL DE CONTROL DISTRITAL'!B6</f>
        <v xml:space="preserve">PROCESOS SUSTANTIVOS E INDICADORES </v>
      </c>
      <c r="C6" s="152"/>
      <c r="D6" s="152"/>
      <c r="E6" s="152"/>
      <c r="F6" s="152"/>
      <c r="G6" s="152"/>
      <c r="H6" s="152"/>
      <c r="I6" s="160" t="s">
        <v>92</v>
      </c>
      <c r="J6" s="161"/>
      <c r="K6" s="161"/>
      <c r="L6" s="161"/>
      <c r="M6" s="161"/>
      <c r="N6" s="161"/>
      <c r="O6" s="161"/>
      <c r="P6" s="161"/>
      <c r="Q6" s="161"/>
      <c r="R6" s="161"/>
      <c r="S6" s="161"/>
      <c r="T6" s="161"/>
      <c r="U6" s="161"/>
      <c r="V6" s="161"/>
      <c r="W6" s="161"/>
      <c r="X6" s="161"/>
      <c r="Y6" s="85"/>
      <c r="Z6" s="85"/>
      <c r="AA6" s="85"/>
      <c r="AB6" s="85"/>
      <c r="AC6" s="85"/>
      <c r="AD6" s="85"/>
      <c r="AE6" s="153" t="s">
        <v>93</v>
      </c>
    </row>
    <row r="7" spans="1:43" ht="17.25" customHeight="1">
      <c r="A7" s="151"/>
      <c r="B7" s="152" t="str">
        <f>'PANEL DE CONTROL DISTRITAL'!B7</f>
        <v>DESCRIPCIÓN</v>
      </c>
      <c r="C7" s="152"/>
      <c r="D7" s="152"/>
      <c r="E7" s="152" t="str">
        <f>'PANEL DE CONTROL DISTRITAL'!E7</f>
        <v>MEDICIÓN</v>
      </c>
      <c r="F7" s="152"/>
      <c r="G7" s="152"/>
      <c r="H7" s="152"/>
      <c r="I7" s="162" t="str">
        <f>'PANEL DE CONTROL DISTRITAL'!A5</f>
        <v>CAMPAÑA ANUAL INTENSA 2023</v>
      </c>
      <c r="J7" s="163"/>
      <c r="K7" s="163"/>
      <c r="L7" s="163"/>
      <c r="M7" s="163"/>
      <c r="N7" s="163"/>
      <c r="O7" s="163"/>
      <c r="P7" s="163"/>
      <c r="Q7" s="163"/>
      <c r="R7" s="163"/>
      <c r="S7" s="163"/>
      <c r="T7" s="163"/>
      <c r="U7" s="163"/>
      <c r="V7" s="163"/>
      <c r="W7" s="163"/>
      <c r="X7" s="163"/>
      <c r="Y7" s="86"/>
      <c r="Z7" s="86"/>
      <c r="AA7" s="86"/>
      <c r="AB7" s="86"/>
      <c r="AC7" s="86"/>
      <c r="AD7" s="86"/>
      <c r="AE7" s="153"/>
    </row>
    <row r="8" spans="1:43" ht="5.25" customHeight="1">
      <c r="A8" s="151"/>
      <c r="B8" s="164"/>
      <c r="C8" s="165"/>
      <c r="D8" s="165"/>
      <c r="E8" s="165"/>
      <c r="F8" s="165"/>
      <c r="G8" s="165"/>
      <c r="H8" s="165"/>
      <c r="I8" s="165"/>
      <c r="J8" s="165"/>
      <c r="K8" s="165"/>
      <c r="L8" s="165"/>
      <c r="M8" s="165"/>
      <c r="N8" s="165"/>
      <c r="O8" s="165"/>
      <c r="P8" s="165"/>
      <c r="Q8" s="165"/>
      <c r="R8" s="165"/>
      <c r="S8" s="165"/>
      <c r="T8" s="165"/>
      <c r="U8" s="165"/>
      <c r="V8" s="165"/>
      <c r="W8" s="165"/>
      <c r="X8" s="165"/>
      <c r="Y8" s="87"/>
      <c r="Z8" s="87"/>
      <c r="AA8" s="87"/>
      <c r="AB8" s="87"/>
      <c r="AC8" s="87"/>
      <c r="AD8" s="87"/>
      <c r="AE8" s="153"/>
    </row>
    <row r="9" spans="1:43" s="2" customFormat="1" ht="29.25" customHeight="1" thickTop="1" thickBot="1">
      <c r="A9" s="151"/>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42" t="str">
        <f>'PANEL DE CONTROL DISTRITAL'!H8</f>
        <v>Nominativo</v>
      </c>
      <c r="I9" s="31" t="str">
        <f>'152551'!I9</f>
        <v>2023-37</v>
      </c>
      <c r="J9" s="31" t="str">
        <f>'152551'!J9</f>
        <v>2023-38</v>
      </c>
      <c r="K9" s="31" t="str">
        <f>'152551'!K9</f>
        <v>2023-39</v>
      </c>
      <c r="L9" s="31" t="str">
        <f>'152551'!L9</f>
        <v>2023-40</v>
      </c>
      <c r="M9" s="31" t="str">
        <f>'152551'!M9</f>
        <v>2023-41</v>
      </c>
      <c r="N9" s="31" t="str">
        <f>'152551'!N9</f>
        <v>2023-42</v>
      </c>
      <c r="O9" s="31" t="str">
        <f>'152551'!O9</f>
        <v>2023-43</v>
      </c>
      <c r="P9" s="31" t="str">
        <f>'152551'!P9</f>
        <v>2023-44</v>
      </c>
      <c r="Q9" s="31" t="str">
        <f>'152551'!Q9</f>
        <v>2023-45</v>
      </c>
      <c r="R9" s="31" t="str">
        <f>'152551'!R9</f>
        <v>2023-46</v>
      </c>
      <c r="S9" s="31" t="str">
        <f>'152551'!S9</f>
        <v>2023-47</v>
      </c>
      <c r="T9" s="31" t="str">
        <f>'152551'!T9</f>
        <v>2023-48</v>
      </c>
      <c r="U9" s="31" t="str">
        <f>'152551'!U9</f>
        <v>2023-49</v>
      </c>
      <c r="V9" s="31" t="str">
        <f>'152551'!V9</f>
        <v>2023-50</v>
      </c>
      <c r="W9" s="31" t="str">
        <f>'152551'!W9</f>
        <v>2023-51</v>
      </c>
      <c r="X9" s="31" t="str">
        <f>'152551'!X9</f>
        <v>2023-52</v>
      </c>
      <c r="Y9" s="31" t="s">
        <v>110</v>
      </c>
      <c r="Z9" s="31" t="s">
        <v>111</v>
      </c>
      <c r="AA9" s="31" t="s">
        <v>112</v>
      </c>
      <c r="AB9" s="31" t="s">
        <v>113</v>
      </c>
      <c r="AC9" s="31" t="s">
        <v>114</v>
      </c>
      <c r="AD9" s="31" t="s">
        <v>115</v>
      </c>
      <c r="AE9" s="153"/>
    </row>
    <row r="10" spans="1:43" s="2" customFormat="1" ht="50.1" customHeight="1" thickTop="1" thickBot="1">
      <c r="A10" s="167">
        <f>'PANEL DE CONTROL DISTRITAL'!A9</f>
        <v>1</v>
      </c>
      <c r="B10" s="169" t="str">
        <f>'PANEL DE CONTROL DISTRITAL'!B9</f>
        <v>ENTREVISTA</v>
      </c>
      <c r="C10" s="166" t="str">
        <f>'PANEL DE CONTROL DISTRITAL'!C9</f>
        <v xml:space="preserve"> Auxiliar de Atención Ciudadana</v>
      </c>
      <c r="D10" s="170" t="str">
        <f>'PANEL DE CONTROL DISTRITAL'!D9</f>
        <v>Efectividad de la entrevista =</v>
      </c>
      <c r="E10" s="166" t="str">
        <f>'PANEL DE CONTROL DISTRITAL'!E9</f>
        <v>(Número de trámites aplicados / (Número de fichas requisitadas - Notificaciones de improcedencia de trámite)) x 100</v>
      </c>
      <c r="F10" s="171" t="str">
        <f>'PANEL DE CONTROL DISTRITAL'!F9</f>
        <v>Semanal (remesa)</v>
      </c>
      <c r="G10" s="172">
        <f>'PANEL DE CONTROL DISTRITAL'!G9</f>
        <v>0.9</v>
      </c>
      <c r="H10" s="25" t="str">
        <f>'PANEL DE CONTROL DISTRITAL'!H9</f>
        <v>Número de trámites aplicados</v>
      </c>
      <c r="I10" s="23">
        <v>164</v>
      </c>
      <c r="J10" s="23">
        <v>806</v>
      </c>
      <c r="K10" s="23">
        <v>723</v>
      </c>
      <c r="L10" s="23">
        <v>827</v>
      </c>
      <c r="M10" s="23">
        <v>797</v>
      </c>
      <c r="N10" s="23">
        <v>832</v>
      </c>
      <c r="O10" s="23">
        <v>840</v>
      </c>
      <c r="P10" s="23">
        <v>840</v>
      </c>
      <c r="Q10" s="23">
        <v>898</v>
      </c>
      <c r="R10" s="23">
        <v>550</v>
      </c>
      <c r="S10" s="23">
        <v>1004</v>
      </c>
      <c r="T10" s="23">
        <v>1057</v>
      </c>
      <c r="U10" s="23">
        <v>999</v>
      </c>
      <c r="V10" s="23">
        <v>1463</v>
      </c>
      <c r="W10" s="23">
        <v>1245</v>
      </c>
      <c r="X10" s="23">
        <v>1079</v>
      </c>
      <c r="Y10" s="23">
        <v>1204</v>
      </c>
      <c r="Z10" s="23">
        <v>949</v>
      </c>
      <c r="AA10" s="23">
        <v>1460</v>
      </c>
      <c r="AB10" s="23">
        <v>2320</v>
      </c>
      <c r="AC10" s="75">
        <v>2527</v>
      </c>
      <c r="AD10" s="64">
        <v>950</v>
      </c>
      <c r="AE10" s="168">
        <f>IFERROR(SUM(I10:AD10)/SUM(I11:AD11),0)</f>
        <v>1</v>
      </c>
    </row>
    <row r="11" spans="1:43" s="2" customFormat="1" ht="50.1" customHeight="1" thickTop="1" thickBot="1">
      <c r="A11" s="167"/>
      <c r="B11" s="169"/>
      <c r="C11" s="166"/>
      <c r="D11" s="170"/>
      <c r="E11" s="166"/>
      <c r="F11" s="171"/>
      <c r="G11" s="172"/>
      <c r="H11" s="25" t="str">
        <f>'PANEL DE CONTROL DISTRITAL'!H10</f>
        <v>Número de fichas requisitadas - Notificaciones de improcedencia de trámite</v>
      </c>
      <c r="I11" s="43">
        <f>168-4</f>
        <v>164</v>
      </c>
      <c r="J11" s="43">
        <f>818-12</f>
        <v>806</v>
      </c>
      <c r="K11" s="43">
        <f>727-4</f>
        <v>723</v>
      </c>
      <c r="L11" s="43">
        <f>830-3</f>
        <v>827</v>
      </c>
      <c r="M11" s="43">
        <f>799-2</f>
        <v>797</v>
      </c>
      <c r="N11" s="43">
        <v>832</v>
      </c>
      <c r="O11" s="43">
        <v>840</v>
      </c>
      <c r="P11" s="43">
        <v>840</v>
      </c>
      <c r="Q11" s="43">
        <v>898</v>
      </c>
      <c r="R11" s="43">
        <f>551-1</f>
        <v>550</v>
      </c>
      <c r="S11" s="43">
        <f>1006-2</f>
        <v>1004</v>
      </c>
      <c r="T11" s="43">
        <f>1059-2</f>
        <v>1057</v>
      </c>
      <c r="U11" s="43">
        <v>999</v>
      </c>
      <c r="V11" s="43">
        <v>1463</v>
      </c>
      <c r="W11" s="43">
        <v>1245</v>
      </c>
      <c r="X11" s="43">
        <v>1079</v>
      </c>
      <c r="Y11" s="43">
        <v>1204</v>
      </c>
      <c r="Z11" s="43">
        <v>949</v>
      </c>
      <c r="AA11" s="43">
        <v>1460</v>
      </c>
      <c r="AB11" s="43">
        <v>2320</v>
      </c>
      <c r="AC11" s="98">
        <v>2527</v>
      </c>
      <c r="AD11" s="68">
        <v>950</v>
      </c>
      <c r="AE11" s="168"/>
    </row>
    <row r="12" spans="1:43" s="45" customFormat="1" ht="8.1" customHeight="1" thickTop="1" thickBot="1">
      <c r="A12" s="167"/>
      <c r="B12" s="167"/>
      <c r="C12" s="167"/>
      <c r="D12" s="167"/>
      <c r="E12" s="167"/>
      <c r="F12" s="167"/>
      <c r="G12" s="167"/>
      <c r="H12" s="167"/>
      <c r="I12" s="167"/>
      <c r="J12" s="167"/>
      <c r="K12" s="167"/>
      <c r="L12" s="167"/>
      <c r="M12" s="167"/>
      <c r="N12" s="167"/>
      <c r="O12" s="167"/>
      <c r="P12" s="167"/>
      <c r="Q12" s="167"/>
      <c r="R12" s="167"/>
      <c r="S12" s="167"/>
      <c r="T12" s="167"/>
      <c r="U12" s="167"/>
      <c r="V12" s="167"/>
      <c r="W12" s="167"/>
      <c r="X12" s="167"/>
      <c r="Y12" s="167"/>
      <c r="Z12" s="167"/>
      <c r="AA12" s="167"/>
      <c r="AB12" s="167"/>
      <c r="AC12" s="167"/>
      <c r="AD12" s="167"/>
      <c r="AE12" s="167"/>
      <c r="AF12" s="44"/>
      <c r="AG12" s="44"/>
      <c r="AH12" s="44"/>
      <c r="AI12" s="44"/>
      <c r="AJ12" s="44"/>
      <c r="AK12" s="44"/>
      <c r="AL12" s="44"/>
      <c r="AM12" s="44"/>
      <c r="AN12" s="44"/>
      <c r="AO12" s="44"/>
      <c r="AP12" s="44"/>
      <c r="AQ12" s="44"/>
    </row>
    <row r="13" spans="1:43" s="3" customFormat="1" ht="50.1" customHeight="1" thickTop="1" thickBot="1">
      <c r="A13" s="167">
        <f>'PANEL DE CONTROL DISTRITAL'!A12</f>
        <v>2</v>
      </c>
      <c r="B13" s="169" t="str">
        <f>'PANEL DE CONTROL DISTRITAL'!B12</f>
        <v>TRÁMITE</v>
      </c>
      <c r="C13" s="166" t="str">
        <f>'PANEL DE CONTROL DISTRITAL'!C12</f>
        <v>Operador de Equipo Tecnológico</v>
      </c>
      <c r="D13" s="170" t="str">
        <f>'PANEL DE CONTROL DISTRITAL'!D12</f>
        <v>Trámites exitosos efectivos=</v>
      </c>
      <c r="E13" s="166" t="str">
        <f>'PANEL DE CONTROL DISTRITAL'!E12</f>
        <v>(Número de trámites exitosos / Número de trámites aplicados) x 100</v>
      </c>
      <c r="F13" s="171" t="str">
        <f>'PANEL DE CONTROL DISTRITAL'!F12</f>
        <v>Semanal (remesa)</v>
      </c>
      <c r="G13" s="172">
        <f>'PANEL DE CONTROL DISTRITAL'!G12</f>
        <v>0.9</v>
      </c>
      <c r="H13" s="25" t="str">
        <f>'PANEL DE CONTROL DISTRITAL'!H12</f>
        <v>Número de trámites exitosos</v>
      </c>
      <c r="I13" s="23">
        <v>163</v>
      </c>
      <c r="J13" s="23">
        <v>797</v>
      </c>
      <c r="K13" s="23">
        <v>723</v>
      </c>
      <c r="L13" s="23">
        <v>827</v>
      </c>
      <c r="M13" s="23">
        <v>797</v>
      </c>
      <c r="N13" s="23">
        <v>832</v>
      </c>
      <c r="O13" s="23">
        <v>840</v>
      </c>
      <c r="P13" s="23">
        <v>840</v>
      </c>
      <c r="Q13" s="23">
        <v>898</v>
      </c>
      <c r="R13" s="23">
        <v>550</v>
      </c>
      <c r="S13" s="23">
        <v>1004</v>
      </c>
      <c r="T13" s="23">
        <v>1057</v>
      </c>
      <c r="U13" s="23">
        <v>999</v>
      </c>
      <c r="V13" s="23">
        <v>1454</v>
      </c>
      <c r="W13" s="23">
        <v>1240</v>
      </c>
      <c r="X13" s="23">
        <v>1073</v>
      </c>
      <c r="Y13" s="23">
        <v>1197</v>
      </c>
      <c r="Z13" s="23">
        <v>943</v>
      </c>
      <c r="AA13" s="23">
        <v>1458</v>
      </c>
      <c r="AB13" s="23">
        <v>2305</v>
      </c>
      <c r="AC13" s="75">
        <v>2512</v>
      </c>
      <c r="AD13" s="64">
        <v>944</v>
      </c>
      <c r="AE13" s="168">
        <f>IFERROR(SUM(I13:AD13)/SUM(I14:AD14),0)</f>
        <v>0.99655817115662448</v>
      </c>
    </row>
    <row r="14" spans="1:43" s="3" customFormat="1" ht="50.1" customHeight="1" thickTop="1" thickBot="1">
      <c r="A14" s="167"/>
      <c r="B14" s="169"/>
      <c r="C14" s="166"/>
      <c r="D14" s="170"/>
      <c r="E14" s="166"/>
      <c r="F14" s="171"/>
      <c r="G14" s="172"/>
      <c r="H14" s="25" t="str">
        <f>'PANEL DE CONTROL DISTRITAL'!H13</f>
        <v>Número de trámites aplicados</v>
      </c>
      <c r="I14" s="43">
        <v>164</v>
      </c>
      <c r="J14" s="43">
        <v>806</v>
      </c>
      <c r="K14" s="43">
        <v>723</v>
      </c>
      <c r="L14" s="43">
        <v>827</v>
      </c>
      <c r="M14" s="43">
        <v>797</v>
      </c>
      <c r="N14" s="43">
        <v>832</v>
      </c>
      <c r="O14" s="43">
        <v>840</v>
      </c>
      <c r="P14" s="43">
        <v>840</v>
      </c>
      <c r="Q14" s="43">
        <v>898</v>
      </c>
      <c r="R14" s="43">
        <v>550</v>
      </c>
      <c r="S14" s="43">
        <v>1004</v>
      </c>
      <c r="T14" s="43">
        <v>1057</v>
      </c>
      <c r="U14" s="43">
        <v>999</v>
      </c>
      <c r="V14" s="43">
        <v>1463</v>
      </c>
      <c r="W14" s="43">
        <v>1245</v>
      </c>
      <c r="X14" s="43">
        <v>1079</v>
      </c>
      <c r="Y14" s="43">
        <v>1204</v>
      </c>
      <c r="Z14" s="43">
        <v>949</v>
      </c>
      <c r="AA14" s="43">
        <v>1460</v>
      </c>
      <c r="AB14" s="43">
        <v>2320</v>
      </c>
      <c r="AC14" s="98">
        <v>2527</v>
      </c>
      <c r="AD14" s="68">
        <v>950</v>
      </c>
      <c r="AE14" s="168"/>
    </row>
    <row r="15" spans="1:43" s="45" customFormat="1" ht="8.1" customHeight="1" thickTop="1" thickBot="1">
      <c r="A15" s="167"/>
      <c r="B15" s="167"/>
      <c r="C15" s="167"/>
      <c r="D15" s="167"/>
      <c r="E15" s="167"/>
      <c r="F15" s="167"/>
      <c r="G15" s="167"/>
      <c r="H15" s="167"/>
      <c r="I15" s="167"/>
      <c r="J15" s="167"/>
      <c r="K15" s="167"/>
      <c r="L15" s="167"/>
      <c r="M15" s="167"/>
      <c r="N15" s="167"/>
      <c r="O15" s="167"/>
      <c r="P15" s="167"/>
      <c r="Q15" s="167"/>
      <c r="R15" s="167"/>
      <c r="S15" s="167"/>
      <c r="T15" s="167"/>
      <c r="U15" s="167"/>
      <c r="V15" s="167"/>
      <c r="W15" s="167"/>
      <c r="X15" s="167"/>
      <c r="Y15" s="167"/>
      <c r="Z15" s="167"/>
      <c r="AA15" s="167"/>
      <c r="AB15" s="167"/>
      <c r="AC15" s="167"/>
      <c r="AD15" s="167"/>
      <c r="AE15" s="167"/>
      <c r="AF15" s="44"/>
      <c r="AG15" s="44"/>
      <c r="AH15" s="44"/>
      <c r="AI15" s="44"/>
      <c r="AJ15" s="44"/>
      <c r="AK15" s="44"/>
      <c r="AL15" s="44"/>
      <c r="AM15" s="44"/>
      <c r="AN15" s="44"/>
      <c r="AO15" s="44"/>
      <c r="AP15" s="44"/>
      <c r="AQ15" s="44"/>
    </row>
    <row r="16" spans="1:43" s="3" customFormat="1" ht="50.1" customHeight="1" thickTop="1" thickBot="1">
      <c r="A16" s="167">
        <f>'PANEL DE CONTROL DISTRITAL'!A15</f>
        <v>3</v>
      </c>
      <c r="B16" s="169" t="str">
        <f>'PANEL DE CONTROL DISTRITAL'!B15</f>
        <v>TRANSFERENCIA</v>
      </c>
      <c r="C16" s="166" t="str">
        <f>'PANEL DE CONTROL DISTRITAL'!C15</f>
        <v>Responsable de Módulo</v>
      </c>
      <c r="D16" s="170" t="str">
        <f>'PANEL DE CONTROL DISTRITAL'!D15</f>
        <v xml:space="preserve">Transacciones exitosas = </v>
      </c>
      <c r="E16" s="166" t="str">
        <f>'PANEL DE CONTROL DISTRITAL'!E15</f>
        <v>(Número de Archivos de Transacción aceptados /Total de Archivos de Transacción procesados) x100</v>
      </c>
      <c r="F16" s="171" t="str">
        <f>'PANEL DE CONTROL DISTRITAL'!F15</f>
        <v>Semanal (remesa)</v>
      </c>
      <c r="G16" s="172">
        <f>'PANEL DE CONTROL DISTRITAL'!G15</f>
        <v>0.9</v>
      </c>
      <c r="H16" s="25" t="str">
        <f>'PANEL DE CONTROL DISTRITAL'!H15</f>
        <v>Número de Archivos de Transacción aceptados</v>
      </c>
      <c r="I16" s="23">
        <v>164</v>
      </c>
      <c r="J16" s="23">
        <v>806</v>
      </c>
      <c r="K16" s="23">
        <v>723</v>
      </c>
      <c r="L16" s="23">
        <v>827</v>
      </c>
      <c r="M16" s="23">
        <v>797</v>
      </c>
      <c r="N16" s="23">
        <v>832</v>
      </c>
      <c r="O16" s="23">
        <v>840</v>
      </c>
      <c r="P16" s="23">
        <v>840</v>
      </c>
      <c r="Q16" s="23">
        <v>898</v>
      </c>
      <c r="R16" s="23">
        <v>550</v>
      </c>
      <c r="S16" s="23">
        <v>1004</v>
      </c>
      <c r="T16" s="23">
        <v>1057</v>
      </c>
      <c r="U16" s="23">
        <v>999</v>
      </c>
      <c r="V16" s="23">
        <v>1463</v>
      </c>
      <c r="W16" s="23">
        <v>1245</v>
      </c>
      <c r="X16" s="23">
        <v>1079</v>
      </c>
      <c r="Y16" s="64">
        <v>1.204</v>
      </c>
      <c r="Z16" s="23">
        <v>949</v>
      </c>
      <c r="AA16" s="23">
        <v>1460</v>
      </c>
      <c r="AB16" s="23">
        <v>2320</v>
      </c>
      <c r="AC16" s="75">
        <v>2527</v>
      </c>
      <c r="AD16" s="64">
        <v>950</v>
      </c>
      <c r="AE16" s="168">
        <f>IFERROR(SUM(I16:AD16)/SUM(I17:AD17),0)</f>
        <v>1</v>
      </c>
    </row>
    <row r="17" spans="1:43" s="3" customFormat="1" ht="50.1" customHeight="1" thickTop="1" thickBot="1">
      <c r="A17" s="167"/>
      <c r="B17" s="169"/>
      <c r="C17" s="166"/>
      <c r="D17" s="170"/>
      <c r="E17" s="166"/>
      <c r="F17" s="171"/>
      <c r="G17" s="172"/>
      <c r="H17" s="25" t="str">
        <f>'PANEL DE CONTROL DISTRITAL'!H16</f>
        <v>Total de Archivos de Transacción procesados</v>
      </c>
      <c r="I17" s="43">
        <v>164</v>
      </c>
      <c r="J17" s="43">
        <v>806</v>
      </c>
      <c r="K17" s="43">
        <v>723</v>
      </c>
      <c r="L17" s="43">
        <v>827</v>
      </c>
      <c r="M17" s="43">
        <v>797</v>
      </c>
      <c r="N17" s="43">
        <v>832</v>
      </c>
      <c r="O17" s="43">
        <v>840</v>
      </c>
      <c r="P17" s="43">
        <v>840</v>
      </c>
      <c r="Q17" s="43">
        <v>898</v>
      </c>
      <c r="R17" s="43">
        <v>550</v>
      </c>
      <c r="S17" s="43">
        <v>1004</v>
      </c>
      <c r="T17" s="43">
        <v>1057</v>
      </c>
      <c r="U17" s="43">
        <v>999</v>
      </c>
      <c r="V17" s="43">
        <v>1463</v>
      </c>
      <c r="W17" s="43">
        <v>1245</v>
      </c>
      <c r="X17" s="43">
        <v>1079</v>
      </c>
      <c r="Y17" s="66">
        <v>1.204</v>
      </c>
      <c r="Z17" s="43">
        <v>949</v>
      </c>
      <c r="AA17" s="43">
        <v>1460</v>
      </c>
      <c r="AB17" s="43">
        <v>2320</v>
      </c>
      <c r="AC17" s="98">
        <v>2527</v>
      </c>
      <c r="AD17" s="68">
        <v>950</v>
      </c>
      <c r="AE17" s="168"/>
    </row>
    <row r="18" spans="1:43" s="45" customFormat="1" ht="8.1" customHeight="1" thickTop="1" thickBot="1">
      <c r="A18" s="167"/>
      <c r="B18" s="167"/>
      <c r="C18" s="167"/>
      <c r="D18" s="167"/>
      <c r="E18" s="167"/>
      <c r="F18" s="167"/>
      <c r="G18" s="167"/>
      <c r="H18" s="167"/>
      <c r="I18" s="167"/>
      <c r="J18" s="167"/>
      <c r="K18" s="167"/>
      <c r="L18" s="167"/>
      <c r="M18" s="167"/>
      <c r="N18" s="167"/>
      <c r="O18" s="167"/>
      <c r="P18" s="167"/>
      <c r="Q18" s="167"/>
      <c r="R18" s="167"/>
      <c r="S18" s="167"/>
      <c r="T18" s="167"/>
      <c r="U18" s="167"/>
      <c r="V18" s="167"/>
      <c r="W18" s="167"/>
      <c r="X18" s="167"/>
      <c r="Y18" s="167"/>
      <c r="Z18" s="167"/>
      <c r="AA18" s="167"/>
      <c r="AB18" s="167"/>
      <c r="AC18" s="167"/>
      <c r="AD18" s="167"/>
      <c r="AE18" s="167"/>
      <c r="AF18" s="44"/>
      <c r="AG18" s="44"/>
      <c r="AH18" s="44"/>
      <c r="AI18" s="44"/>
      <c r="AJ18" s="44"/>
      <c r="AK18" s="44"/>
      <c r="AL18" s="44"/>
      <c r="AM18" s="44"/>
      <c r="AN18" s="44"/>
      <c r="AO18" s="44"/>
      <c r="AP18" s="44"/>
      <c r="AQ18" s="44"/>
    </row>
    <row r="19" spans="1:43" s="3" customFormat="1" ht="50.1" customHeight="1" thickTop="1" thickBot="1">
      <c r="A19" s="167">
        <f>'PANEL DE CONTROL DISTRITAL'!A18</f>
        <v>4</v>
      </c>
      <c r="B19" s="169" t="str">
        <f>'PANEL DE CONTROL DISTRITAL'!B18</f>
        <v>CONCILIACIÓN</v>
      </c>
      <c r="C19" s="166" t="str">
        <f>'PANEL DE CONTROL DISTRITAL'!C18</f>
        <v>Responsable de Módulo</v>
      </c>
      <c r="D19" s="170" t="str">
        <f>'PANEL DE CONTROL DISTRITAL'!D18</f>
        <v xml:space="preserve">Credenciales disponibles para entrega = </v>
      </c>
      <c r="E19" s="166" t="str">
        <f>'PANEL DE CONTROL DISTRITAL'!E18</f>
        <v>((Credenciales recibidas - Credenciales inconsistentes) / Credenciales recibidas) x 100</v>
      </c>
      <c r="F19" s="171" t="str">
        <f>'PANEL DE CONTROL DISTRITAL'!F18</f>
        <v>Semanal (remesa)</v>
      </c>
      <c r="G19" s="172">
        <f>'PANEL DE CONTROL DISTRITAL'!G18</f>
        <v>0.9</v>
      </c>
      <c r="H19" s="25" t="str">
        <f>'PANEL DE CONTROL DISTRITAL'!H18</f>
        <v xml:space="preserve">Credenciales Recibidas - Credenciales inconsistentes </v>
      </c>
      <c r="I19" s="23">
        <v>348</v>
      </c>
      <c r="J19" s="23">
        <v>821</v>
      </c>
      <c r="K19" s="23">
        <v>594</v>
      </c>
      <c r="L19" s="23">
        <v>771</v>
      </c>
      <c r="M19" s="23">
        <v>974</v>
      </c>
      <c r="N19" s="23">
        <v>802</v>
      </c>
      <c r="O19" s="23">
        <v>855</v>
      </c>
      <c r="P19" s="23">
        <v>662</v>
      </c>
      <c r="Q19" s="23">
        <v>840</v>
      </c>
      <c r="R19" s="23">
        <v>857</v>
      </c>
      <c r="S19" s="23">
        <v>605</v>
      </c>
      <c r="T19" s="23">
        <v>1202</v>
      </c>
      <c r="U19" s="23">
        <v>698</v>
      </c>
      <c r="V19" s="23">
        <v>1287</v>
      </c>
      <c r="W19" s="23">
        <v>1449</v>
      </c>
      <c r="X19" s="23">
        <v>1324</v>
      </c>
      <c r="Y19" s="64">
        <v>715</v>
      </c>
      <c r="Z19" s="23">
        <v>901</v>
      </c>
      <c r="AA19" s="23">
        <v>795</v>
      </c>
      <c r="AB19" s="23">
        <v>2313</v>
      </c>
      <c r="AC19" s="75">
        <v>1281</v>
      </c>
      <c r="AD19" s="64">
        <v>0</v>
      </c>
      <c r="AE19" s="168">
        <f>IFERROR(SUM(I19:AD19)/SUM(I20:AD20),0)</f>
        <v>1</v>
      </c>
    </row>
    <row r="20" spans="1:43" s="3" customFormat="1" ht="50.1" customHeight="1" thickTop="1" thickBot="1">
      <c r="A20" s="167"/>
      <c r="B20" s="169"/>
      <c r="C20" s="166"/>
      <c r="D20" s="170"/>
      <c r="E20" s="166"/>
      <c r="F20" s="171"/>
      <c r="G20" s="172"/>
      <c r="H20" s="25" t="str">
        <f>'PANEL DE CONTROL DISTRITAL'!H19</f>
        <v>Credenciales recibidas</v>
      </c>
      <c r="I20" s="43">
        <v>348</v>
      </c>
      <c r="J20" s="43">
        <v>821</v>
      </c>
      <c r="K20" s="43">
        <v>594</v>
      </c>
      <c r="L20" s="43">
        <v>771</v>
      </c>
      <c r="M20" s="43">
        <v>974</v>
      </c>
      <c r="N20" s="43">
        <v>802</v>
      </c>
      <c r="O20" s="43">
        <v>855</v>
      </c>
      <c r="P20" s="43">
        <v>662</v>
      </c>
      <c r="Q20" s="43">
        <v>840</v>
      </c>
      <c r="R20" s="43">
        <v>857</v>
      </c>
      <c r="S20" s="43">
        <v>605</v>
      </c>
      <c r="T20" s="43">
        <v>1202</v>
      </c>
      <c r="U20" s="43">
        <v>698</v>
      </c>
      <c r="V20" s="43">
        <v>1287</v>
      </c>
      <c r="W20" s="43">
        <v>1449</v>
      </c>
      <c r="X20" s="43">
        <v>1324</v>
      </c>
      <c r="Y20" s="66">
        <v>715</v>
      </c>
      <c r="Z20" s="43">
        <v>901</v>
      </c>
      <c r="AA20" s="43">
        <v>795</v>
      </c>
      <c r="AB20" s="43">
        <v>2313</v>
      </c>
      <c r="AC20" s="98">
        <v>1281</v>
      </c>
      <c r="AD20" s="68">
        <v>0</v>
      </c>
      <c r="AE20" s="168"/>
    </row>
    <row r="21" spans="1:43" s="45" customFormat="1" ht="8.1" customHeight="1" thickTop="1" thickBot="1">
      <c r="A21" s="46"/>
      <c r="B21" s="47"/>
      <c r="C21" s="48"/>
      <c r="D21" s="49"/>
      <c r="E21" s="48"/>
      <c r="F21" s="50"/>
      <c r="G21" s="51"/>
      <c r="H21" s="52"/>
      <c r="I21" s="53"/>
      <c r="J21" s="53"/>
      <c r="K21" s="53"/>
      <c r="L21" s="53"/>
      <c r="M21" s="53"/>
      <c r="N21" s="53"/>
      <c r="O21" s="53"/>
      <c r="P21" s="53"/>
      <c r="Q21" s="53"/>
      <c r="R21" s="53"/>
      <c r="S21" s="53"/>
      <c r="T21" s="53"/>
      <c r="U21" s="53"/>
      <c r="V21" s="53"/>
      <c r="W21" s="53"/>
      <c r="X21" s="53"/>
      <c r="Y21" s="53"/>
      <c r="Z21" s="53"/>
      <c r="AA21" s="53"/>
      <c r="AB21" s="53"/>
      <c r="AC21" s="53"/>
      <c r="AD21" s="53"/>
      <c r="AE21" s="54"/>
      <c r="AF21" s="44"/>
      <c r="AG21" s="44"/>
      <c r="AH21" s="44"/>
      <c r="AI21" s="44"/>
      <c r="AJ21" s="44"/>
      <c r="AK21" s="44"/>
      <c r="AL21" s="44"/>
      <c r="AM21" s="44"/>
      <c r="AN21" s="44"/>
      <c r="AO21" s="44"/>
      <c r="AP21" s="44"/>
      <c r="AQ21" s="44"/>
    </row>
    <row r="22" spans="1:43" s="3" customFormat="1" ht="50.1" customHeight="1" thickTop="1" thickBot="1">
      <c r="A22" s="167">
        <f>'PANEL DE CONTROL DISTRITAL'!A21</f>
        <v>5</v>
      </c>
      <c r="B22" s="169" t="str">
        <f>'PANEL DE CONTROL DISTRITAL'!B21</f>
        <v>CONCILIACIÓN</v>
      </c>
      <c r="C22" s="166" t="str">
        <f>'PANEL DE CONTROL DISTRITAL'!C21</f>
        <v>Responsable de Módulo</v>
      </c>
      <c r="D22" s="170" t="str">
        <f>'PANEL DE CONTROL DISTRITAL'!D21</f>
        <v xml:space="preserve">Credenciales disponibles para entrega = </v>
      </c>
      <c r="E22" s="166" t="str">
        <f>'PANEL DE CONTROL DISTRITAL'!E21</f>
        <v>(Credenciales en resguardo / Credenciales totales en SIIRFE disponibles para entrega) x 100</v>
      </c>
      <c r="F22" s="171" t="str">
        <f>'PANEL DE CONTROL DISTRITAL'!F21</f>
        <v>Semanal (remesa)</v>
      </c>
      <c r="G22" s="172">
        <f>'PANEL DE CONTROL DISTRITAL'!G21</f>
        <v>1</v>
      </c>
      <c r="H22" s="25" t="str">
        <f>'PANEL DE CONTROL DISTRITAL'!H21</f>
        <v>Credenciales en resguardo</v>
      </c>
      <c r="I22" s="23">
        <v>2261</v>
      </c>
      <c r="J22" s="23">
        <v>2100</v>
      </c>
      <c r="K22" s="23">
        <v>1864</v>
      </c>
      <c r="L22" s="23">
        <v>1753</v>
      </c>
      <c r="M22" s="23">
        <v>1942</v>
      </c>
      <c r="N22" s="23">
        <v>1875</v>
      </c>
      <c r="O22" s="23">
        <v>1906</v>
      </c>
      <c r="P22" s="23">
        <v>1706</v>
      </c>
      <c r="Q22" s="23">
        <v>1730</v>
      </c>
      <c r="R22" s="23">
        <v>1905</v>
      </c>
      <c r="S22" s="23">
        <v>1555</v>
      </c>
      <c r="T22" s="23">
        <v>1925</v>
      </c>
      <c r="U22" s="23">
        <v>1663</v>
      </c>
      <c r="V22" s="23">
        <v>1987</v>
      </c>
      <c r="W22" s="23">
        <v>2225</v>
      </c>
      <c r="X22" s="23">
        <v>2252</v>
      </c>
      <c r="Y22" s="64">
        <v>1770</v>
      </c>
      <c r="Z22" s="23">
        <v>1661</v>
      </c>
      <c r="AA22" s="23">
        <v>1544</v>
      </c>
      <c r="AB22" s="23">
        <v>2377</v>
      </c>
      <c r="AC22" s="75">
        <v>1603</v>
      </c>
      <c r="AD22" s="75">
        <v>1266</v>
      </c>
      <c r="AE22" s="168">
        <f>IFERROR(SUM(I22:AD22)/SUM(I23:AD23),0)</f>
        <v>1</v>
      </c>
    </row>
    <row r="23" spans="1:43" s="3" customFormat="1" ht="50.1" customHeight="1" thickTop="1" thickBot="1">
      <c r="A23" s="167"/>
      <c r="B23" s="169"/>
      <c r="C23" s="166"/>
      <c r="D23" s="170"/>
      <c r="E23" s="166"/>
      <c r="F23" s="171"/>
      <c r="G23" s="172"/>
      <c r="H23" s="25" t="str">
        <f>'PANEL DE CONTROL DISTRITAL'!H22</f>
        <v>Credenciales totales en SIIRFE disponibles para entrega</v>
      </c>
      <c r="I23" s="43">
        <v>2261</v>
      </c>
      <c r="J23" s="43">
        <v>2100</v>
      </c>
      <c r="K23" s="43">
        <v>1864</v>
      </c>
      <c r="L23" s="43">
        <v>1753</v>
      </c>
      <c r="M23" s="43">
        <v>1942</v>
      </c>
      <c r="N23" s="43">
        <v>1875</v>
      </c>
      <c r="O23" s="43">
        <v>1906</v>
      </c>
      <c r="P23" s="43">
        <v>1706</v>
      </c>
      <c r="Q23" s="43">
        <v>1730</v>
      </c>
      <c r="R23" s="43">
        <v>1905</v>
      </c>
      <c r="S23" s="43">
        <v>1555</v>
      </c>
      <c r="T23" s="43">
        <v>1925</v>
      </c>
      <c r="U23" s="43">
        <v>1663</v>
      </c>
      <c r="V23" s="43">
        <v>1987</v>
      </c>
      <c r="W23" s="43">
        <v>2225</v>
      </c>
      <c r="X23" s="43">
        <v>2252</v>
      </c>
      <c r="Y23" s="66">
        <v>1770</v>
      </c>
      <c r="Z23" s="43">
        <v>1661</v>
      </c>
      <c r="AA23" s="43">
        <v>1544</v>
      </c>
      <c r="AB23" s="43">
        <v>2377</v>
      </c>
      <c r="AC23" s="98">
        <v>1603</v>
      </c>
      <c r="AD23" s="98">
        <v>1266</v>
      </c>
      <c r="AE23" s="168"/>
    </row>
    <row r="24" spans="1:43" s="4" customFormat="1" ht="7.5" customHeight="1" thickTop="1" thickBot="1">
      <c r="A24" s="167"/>
      <c r="B24" s="167"/>
      <c r="C24" s="167"/>
      <c r="D24" s="167"/>
      <c r="E24" s="167"/>
      <c r="F24" s="167"/>
      <c r="G24" s="167"/>
      <c r="H24" s="167"/>
      <c r="I24" s="167"/>
      <c r="J24" s="167"/>
      <c r="K24" s="167"/>
      <c r="L24" s="167"/>
      <c r="M24" s="167"/>
      <c r="N24" s="167"/>
      <c r="O24" s="167"/>
      <c r="P24" s="167"/>
      <c r="Q24" s="167"/>
      <c r="R24" s="167"/>
      <c r="S24" s="167"/>
      <c r="T24" s="167"/>
      <c r="U24" s="167"/>
      <c r="V24" s="167"/>
      <c r="W24" s="167"/>
      <c r="X24" s="167"/>
      <c r="Y24" s="167"/>
      <c r="Z24" s="167"/>
      <c r="AA24" s="167"/>
      <c r="AB24" s="167"/>
      <c r="AC24" s="167"/>
      <c r="AD24" s="167"/>
      <c r="AE24" s="167"/>
    </row>
    <row r="25" spans="1:43" ht="50.1" customHeight="1" thickTop="1" thickBot="1">
      <c r="A25" s="167">
        <f>'PANEL DE CONTROL DISTRITAL'!A24</f>
        <v>6</v>
      </c>
      <c r="B25" s="169" t="str">
        <f>'PANEL DE CONTROL DISTRITAL'!B24</f>
        <v>ENTREGA</v>
      </c>
      <c r="C25" s="166" t="str">
        <f>'PANEL DE CONTROL DISTRITAL'!C24</f>
        <v>Operador de Equipo Tecnológico</v>
      </c>
      <c r="D25" s="170" t="str">
        <f>'PANEL DE CONTROL DISTRITAL'!D24</f>
        <v xml:space="preserve">Efectividad de entrega de CPV en MAC = </v>
      </c>
      <c r="E25" s="166" t="str">
        <f>'PANEL DE CONTROL DISTRITAL'!E24</f>
        <v>(Total de credenciales entregadas / Total de credenciales solicitadas) x 100</v>
      </c>
      <c r="F25" s="171" t="str">
        <f>'PANEL DE CONTROL DISTRITAL'!F24</f>
        <v>Semanal (remesa)</v>
      </c>
      <c r="G25" s="172">
        <f>'PANEL DE CONTROL DISTRITAL'!G24</f>
        <v>0.9</v>
      </c>
      <c r="H25" s="25" t="str">
        <f>'PANEL DE CONTROL DISTRITAL'!H24</f>
        <v xml:space="preserve">Total de credenciales entregadas </v>
      </c>
      <c r="I25" s="23">
        <v>226</v>
      </c>
      <c r="J25" s="23">
        <v>963</v>
      </c>
      <c r="K25" s="23">
        <v>811</v>
      </c>
      <c r="L25" s="23">
        <v>882</v>
      </c>
      <c r="M25" s="23">
        <v>782</v>
      </c>
      <c r="N25" s="23">
        <v>860</v>
      </c>
      <c r="O25" s="23">
        <v>824</v>
      </c>
      <c r="P25" s="23">
        <v>862</v>
      </c>
      <c r="Q25" s="23">
        <v>816</v>
      </c>
      <c r="R25" s="23">
        <v>682</v>
      </c>
      <c r="S25" s="23">
        <v>955</v>
      </c>
      <c r="T25" s="23">
        <v>822</v>
      </c>
      <c r="U25" s="23">
        <v>960</v>
      </c>
      <c r="V25" s="23">
        <v>963</v>
      </c>
      <c r="W25" s="23">
        <v>1207</v>
      </c>
      <c r="X25" s="23">
        <v>1297</v>
      </c>
      <c r="Y25" s="64">
        <v>1.1970000000000001</v>
      </c>
      <c r="Z25" s="23">
        <v>1010</v>
      </c>
      <c r="AA25" s="23">
        <v>912</v>
      </c>
      <c r="AB25" s="23">
        <v>1380</v>
      </c>
      <c r="AC25" s="75">
        <v>2041</v>
      </c>
      <c r="AD25" s="64">
        <v>337</v>
      </c>
      <c r="AE25" s="168">
        <f>IFERROR(SUM(I25:AD25)/SUM(I26:AD26),0)</f>
        <v>1</v>
      </c>
    </row>
    <row r="26" spans="1:43" ht="50.1" customHeight="1" thickTop="1" thickBot="1">
      <c r="A26" s="167"/>
      <c r="B26" s="169"/>
      <c r="C26" s="166"/>
      <c r="D26" s="170"/>
      <c r="E26" s="166"/>
      <c r="F26" s="171"/>
      <c r="G26" s="172"/>
      <c r="H26" s="25" t="str">
        <f>'PANEL DE CONTROL DISTRITAL'!H25</f>
        <v xml:space="preserve"> Total de credenciales solicitadas</v>
      </c>
      <c r="I26" s="43">
        <v>226</v>
      </c>
      <c r="J26" s="43">
        <v>963</v>
      </c>
      <c r="K26" s="43">
        <v>811</v>
      </c>
      <c r="L26" s="43">
        <v>882</v>
      </c>
      <c r="M26" s="43">
        <v>782</v>
      </c>
      <c r="N26" s="43">
        <v>860</v>
      </c>
      <c r="O26" s="43">
        <v>824</v>
      </c>
      <c r="P26" s="43">
        <v>862</v>
      </c>
      <c r="Q26" s="43">
        <v>816</v>
      </c>
      <c r="R26" s="43">
        <v>682</v>
      </c>
      <c r="S26" s="43">
        <v>955</v>
      </c>
      <c r="T26" s="43">
        <v>822</v>
      </c>
      <c r="U26" s="43">
        <v>960</v>
      </c>
      <c r="V26" s="43">
        <v>963</v>
      </c>
      <c r="W26" s="43">
        <v>1207</v>
      </c>
      <c r="X26" s="43">
        <v>1297</v>
      </c>
      <c r="Y26" s="66">
        <v>1.1970000000000001</v>
      </c>
      <c r="Z26" s="43">
        <v>1010</v>
      </c>
      <c r="AA26" s="43">
        <v>912</v>
      </c>
      <c r="AB26" s="43">
        <v>1380</v>
      </c>
      <c r="AC26" s="98">
        <v>2041</v>
      </c>
      <c r="AD26" s="68">
        <v>337</v>
      </c>
      <c r="AE26" s="168"/>
    </row>
    <row r="27" spans="1:43" ht="15.75" customHeight="1" thickTop="1">
      <c r="B27" s="1" t="s">
        <v>116</v>
      </c>
      <c r="H27" s="55"/>
      <c r="I27" s="56"/>
      <c r="J27" s="56"/>
      <c r="K27" s="56"/>
      <c r="L27" s="56"/>
      <c r="M27" s="56"/>
      <c r="N27" s="56"/>
      <c r="O27" s="56"/>
      <c r="P27" s="56"/>
      <c r="Q27" s="56"/>
      <c r="R27" s="56"/>
      <c r="S27" s="56"/>
      <c r="T27" s="56"/>
      <c r="U27" s="56"/>
      <c r="V27" s="56"/>
      <c r="W27" s="56"/>
      <c r="X27" s="56"/>
      <c r="Y27" s="56"/>
      <c r="Z27" s="56"/>
      <c r="AA27" s="56"/>
      <c r="AB27" s="56"/>
      <c r="AC27" s="56"/>
      <c r="AD27" s="56"/>
      <c r="AE27" s="12"/>
    </row>
    <row r="28" spans="1:43" ht="15.75" customHeight="1">
      <c r="H28" s="57"/>
    </row>
    <row r="29" spans="1:43" ht="15.75" customHeight="1">
      <c r="H29" s="57"/>
      <c r="I29" s="179" t="s">
        <v>117</v>
      </c>
      <c r="J29" s="179"/>
      <c r="K29" s="179"/>
      <c r="L29" s="179"/>
    </row>
    <row r="30" spans="1:43" ht="15.75" customHeight="1">
      <c r="H30" s="57"/>
      <c r="I30" s="26"/>
      <c r="J30" s="27" t="s">
        <v>118</v>
      </c>
      <c r="K30" s="27"/>
      <c r="L30" s="27"/>
    </row>
    <row r="31" spans="1:43" ht="39" customHeight="1">
      <c r="H31" s="57"/>
      <c r="I31" s="28"/>
      <c r="J31" s="27" t="s">
        <v>119</v>
      </c>
      <c r="K31" s="27"/>
      <c r="L31" s="27"/>
    </row>
    <row r="32" spans="1:43" ht="30" customHeight="1">
      <c r="H32" s="57"/>
      <c r="I32" s="29"/>
      <c r="J32" s="27" t="s">
        <v>120</v>
      </c>
      <c r="K32" s="27"/>
      <c r="L32" s="27"/>
    </row>
    <row r="33" spans="2:13" ht="30" customHeight="1">
      <c r="H33" s="57"/>
      <c r="I33" s="27"/>
      <c r="J33" s="27"/>
      <c r="K33" s="27"/>
      <c r="L33" s="27"/>
    </row>
    <row r="34" spans="2:13" ht="30" customHeight="1">
      <c r="B34" s="180" t="s">
        <v>121</v>
      </c>
      <c r="C34" s="180"/>
      <c r="D34" s="180"/>
      <c r="E34" s="180"/>
      <c r="F34" s="180"/>
      <c r="G34" s="180"/>
      <c r="H34" s="180"/>
      <c r="I34" s="180"/>
      <c r="J34" s="180"/>
      <c r="K34" s="180"/>
      <c r="L34" s="180"/>
      <c r="M34" s="181"/>
    </row>
    <row r="35" spans="2:13" ht="30" customHeight="1">
      <c r="B35" s="182" t="s">
        <v>122</v>
      </c>
      <c r="C35" s="182"/>
      <c r="D35" s="182"/>
      <c r="E35" s="182"/>
      <c r="F35" s="182"/>
      <c r="G35" s="183"/>
      <c r="H35" s="184" t="s">
        <v>123</v>
      </c>
      <c r="I35" s="182"/>
      <c r="J35" s="182"/>
      <c r="K35" s="182"/>
      <c r="L35" s="182"/>
      <c r="M35" s="183"/>
    </row>
    <row r="36" spans="2:13" ht="30" customHeight="1">
      <c r="B36" s="173"/>
      <c r="C36" s="174"/>
      <c r="D36" s="174"/>
      <c r="E36" s="174"/>
      <c r="F36" s="174"/>
      <c r="G36" s="175"/>
      <c r="H36" s="173"/>
      <c r="I36" s="174"/>
      <c r="J36" s="174"/>
      <c r="K36" s="174"/>
      <c r="L36" s="174"/>
      <c r="M36" s="175"/>
    </row>
    <row r="37" spans="2:13" ht="30" customHeight="1">
      <c r="B37" s="176"/>
      <c r="C37" s="177"/>
      <c r="D37" s="177"/>
      <c r="E37" s="177"/>
      <c r="F37" s="177"/>
      <c r="G37" s="178"/>
      <c r="H37" s="176"/>
      <c r="I37" s="177"/>
      <c r="J37" s="177"/>
      <c r="K37" s="177"/>
      <c r="L37" s="177"/>
      <c r="M37" s="178"/>
    </row>
    <row r="38" spans="2:13" ht="35.1" customHeight="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1">
    <mergeCell ref="AE25:AE26"/>
    <mergeCell ref="I29:L29"/>
    <mergeCell ref="B34:M34"/>
    <mergeCell ref="B35:G35"/>
    <mergeCell ref="H35:M35"/>
    <mergeCell ref="B36:G37"/>
    <mergeCell ref="H36:M37"/>
    <mergeCell ref="G22:G23"/>
    <mergeCell ref="AE22:AE23"/>
    <mergeCell ref="A24:AE24"/>
    <mergeCell ref="A25:A26"/>
    <mergeCell ref="B25:B26"/>
    <mergeCell ref="C25:C26"/>
    <mergeCell ref="D25:D26"/>
    <mergeCell ref="E25:E26"/>
    <mergeCell ref="F25:F26"/>
    <mergeCell ref="G25:G26"/>
    <mergeCell ref="A22:A23"/>
    <mergeCell ref="B22:B23"/>
    <mergeCell ref="C22:C23"/>
    <mergeCell ref="D22:D23"/>
    <mergeCell ref="E22:E23"/>
    <mergeCell ref="F22:F23"/>
    <mergeCell ref="A18:AE18"/>
    <mergeCell ref="A19:A20"/>
    <mergeCell ref="B19:B20"/>
    <mergeCell ref="C19:C20"/>
    <mergeCell ref="D19:D20"/>
    <mergeCell ref="E19:E20"/>
    <mergeCell ref="F19:F20"/>
    <mergeCell ref="G19:G20"/>
    <mergeCell ref="AE19:AE20"/>
    <mergeCell ref="A15:AE15"/>
    <mergeCell ref="A16:A17"/>
    <mergeCell ref="B16:B17"/>
    <mergeCell ref="C16:C17"/>
    <mergeCell ref="D16:D17"/>
    <mergeCell ref="E16:E17"/>
    <mergeCell ref="F16:F17"/>
    <mergeCell ref="G16:G17"/>
    <mergeCell ref="AE16:AE17"/>
    <mergeCell ref="A10:A11"/>
    <mergeCell ref="B10:B11"/>
    <mergeCell ref="C10:C11"/>
    <mergeCell ref="D10:D11"/>
    <mergeCell ref="E10:E11"/>
    <mergeCell ref="A12:AE12"/>
    <mergeCell ref="A13:A14"/>
    <mergeCell ref="B13:B14"/>
    <mergeCell ref="C13:C14"/>
    <mergeCell ref="D13:D14"/>
    <mergeCell ref="E13:E14"/>
    <mergeCell ref="F13:F14"/>
    <mergeCell ref="G13:G14"/>
    <mergeCell ref="AE13:AE14"/>
    <mergeCell ref="AE10:AE11"/>
    <mergeCell ref="F10:F11"/>
    <mergeCell ref="AE6:AE9"/>
    <mergeCell ref="B7:D7"/>
    <mergeCell ref="A1:AE1"/>
    <mergeCell ref="F2:G2"/>
    <mergeCell ref="A4:AE4"/>
    <mergeCell ref="A5:AE5"/>
    <mergeCell ref="E7:H7"/>
    <mergeCell ref="I7:X7"/>
    <mergeCell ref="B8:X8"/>
    <mergeCell ref="A6:A9"/>
    <mergeCell ref="B6:H6"/>
    <mergeCell ref="I6:X6"/>
    <mergeCell ref="X2:AE2"/>
    <mergeCell ref="G10:G11"/>
  </mergeCells>
  <conditionalFormatting sqref="I21:AD21">
    <cfRule type="colorScale" priority="705">
      <colorScale>
        <cfvo type="min"/>
        <cfvo type="percentile" val="50"/>
        <cfvo type="max"/>
        <color rgb="FFE98BD7"/>
        <color rgb="FFD5007F"/>
        <color rgb="FF950054"/>
      </colorScale>
    </cfRule>
  </conditionalFormatting>
  <conditionalFormatting sqref="AE10">
    <cfRule type="cellIs" dxfId="101" priority="15" operator="greaterThan">
      <formula>95%</formula>
    </cfRule>
    <cfRule type="cellIs" dxfId="100" priority="16" operator="greaterThanOrEqual">
      <formula>90%</formula>
    </cfRule>
    <cfRule type="cellIs" dxfId="99" priority="17" operator="lessThan">
      <formula>89.99%</formula>
    </cfRule>
  </conditionalFormatting>
  <conditionalFormatting sqref="AE13">
    <cfRule type="cellIs" dxfId="98" priority="12" operator="greaterThan">
      <formula>95%</formula>
    </cfRule>
    <cfRule type="cellIs" dxfId="97" priority="13" operator="greaterThanOrEqual">
      <formula>90%</formula>
    </cfRule>
    <cfRule type="cellIs" dxfId="96" priority="14" operator="lessThan">
      <formula>89.99%</formula>
    </cfRule>
  </conditionalFormatting>
  <conditionalFormatting sqref="AE16">
    <cfRule type="cellIs" dxfId="95" priority="9" operator="greaterThan">
      <formula>95%</formula>
    </cfRule>
    <cfRule type="cellIs" dxfId="94" priority="10" operator="greaterThanOrEqual">
      <formula>90%</formula>
    </cfRule>
    <cfRule type="cellIs" dxfId="93" priority="11" operator="lessThan">
      <formula>89.99%</formula>
    </cfRule>
  </conditionalFormatting>
  <conditionalFormatting sqref="AE19">
    <cfRule type="cellIs" dxfId="92" priority="6" operator="greaterThan">
      <formula>95%</formula>
    </cfRule>
    <cfRule type="cellIs" dxfId="91" priority="7" operator="greaterThanOrEqual">
      <formula>90%</formula>
    </cfRule>
    <cfRule type="cellIs" dxfId="90" priority="8" operator="lessThan">
      <formula>89.99%</formula>
    </cfRule>
  </conditionalFormatting>
  <conditionalFormatting sqref="AE22">
    <cfRule type="cellIs" dxfId="89" priority="1" operator="greaterThanOrEqual">
      <formula>100%</formula>
    </cfRule>
    <cfRule type="cellIs" dxfId="88" priority="2" operator="lessThan">
      <formula>99.99%</formula>
    </cfRule>
  </conditionalFormatting>
  <conditionalFormatting sqref="AE25">
    <cfRule type="cellIs" dxfId="87" priority="3" operator="greaterThan">
      <formula>95%</formula>
    </cfRule>
    <cfRule type="cellIs" dxfId="86" priority="4" operator="greaterThanOrEqual">
      <formula>90%</formula>
    </cfRule>
    <cfRule type="cellIs" dxfId="85" priority="5" operator="lessThan">
      <formula>89.99%</formula>
    </cfRule>
  </conditionalFormatting>
  <dataValidations count="1">
    <dataValidation showDropDown="1" showInputMessage="1" showErrorMessage="1" sqref="C21 G19:G23 G10:G11 G16:G17 G13:G14 G25:G26" xr:uid="{879FCCE9-2B59-4E64-903D-ED40B3C7E924}"/>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5811E0-7C93-4E84-AF2A-989BA8ADC339}">
  <sheetPr>
    <tabColor theme="9" tint="-0.499984740745262"/>
  </sheetPr>
  <dimension ref="A1:AQ48"/>
  <sheetViews>
    <sheetView showGridLines="0" topLeftCell="U21" zoomScale="85" zoomScaleNormal="85" workbookViewId="0">
      <selection activeCell="AE10" sqref="AE10:AE11"/>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0" width="10.7109375" style="1" customWidth="1"/>
    <col min="31" max="31" width="22.7109375" style="1" customWidth="1"/>
    <col min="32" max="16384" width="11.42578125" style="1"/>
  </cols>
  <sheetData>
    <row r="1" spans="1:43" ht="40.5" customHeight="1">
      <c r="A1" s="148" t="str">
        <f>'PANEL DE CONTROL DISTRITAL'!A1:Q1</f>
        <v>INSTITUTO NACIONAL ELECTORAL
SISTEMA DE GESTIÓN DE LA CALIDAD
ESTADO DE MÉXICO</v>
      </c>
      <c r="B1" s="148"/>
      <c r="C1" s="148"/>
      <c r="D1" s="148"/>
      <c r="E1" s="148"/>
      <c r="F1" s="148"/>
      <c r="G1" s="148"/>
      <c r="H1" s="148"/>
      <c r="I1" s="148"/>
      <c r="J1" s="148"/>
      <c r="K1" s="148"/>
      <c r="L1" s="148"/>
      <c r="M1" s="148"/>
      <c r="N1" s="148"/>
      <c r="O1" s="148"/>
      <c r="P1" s="148"/>
      <c r="Q1" s="148"/>
      <c r="R1" s="148"/>
      <c r="S1" s="148"/>
      <c r="T1" s="148"/>
      <c r="U1" s="148"/>
      <c r="V1" s="148"/>
      <c r="W1" s="148"/>
      <c r="X1" s="148"/>
      <c r="Y1" s="148"/>
      <c r="Z1" s="148"/>
      <c r="AA1" s="148"/>
      <c r="AB1" s="148"/>
      <c r="AC1" s="148"/>
      <c r="AD1" s="148"/>
      <c r="AE1" s="148"/>
    </row>
    <row r="2" spans="1:43" ht="33.75" customHeight="1">
      <c r="A2" s="11"/>
      <c r="B2" s="11"/>
      <c r="C2" s="11"/>
      <c r="D2" s="9" t="s">
        <v>89</v>
      </c>
      <c r="E2" s="9">
        <v>38</v>
      </c>
      <c r="F2" s="149" t="s">
        <v>90</v>
      </c>
      <c r="G2" s="149"/>
      <c r="H2" s="20">
        <v>153852</v>
      </c>
      <c r="I2" s="19"/>
      <c r="J2" s="19"/>
      <c r="K2" s="19"/>
      <c r="L2" s="19"/>
      <c r="M2" s="19"/>
      <c r="N2" s="19"/>
      <c r="O2" s="19"/>
      <c r="P2" s="19"/>
      <c r="Q2" s="19"/>
      <c r="R2" s="19"/>
      <c r="S2" s="19"/>
      <c r="T2" s="19"/>
      <c r="U2" s="19"/>
      <c r="V2" s="19"/>
      <c r="W2" s="58"/>
      <c r="X2" s="150" t="str">
        <f>'PANEL DE CONTROL DISTRITAL'!M2</f>
        <v>Fecha de corte: 22/01/2024</v>
      </c>
      <c r="Y2" s="150"/>
      <c r="Z2" s="150"/>
      <c r="AA2" s="150"/>
      <c r="AB2" s="150"/>
      <c r="AC2" s="150"/>
      <c r="AD2" s="150"/>
      <c r="AE2" s="150"/>
      <c r="AF2" s="15"/>
    </row>
    <row r="3" spans="1:43" ht="11.25" customHeight="1">
      <c r="A3" s="11"/>
      <c r="B3" s="6"/>
      <c r="C3" s="6"/>
      <c r="D3" s="6"/>
      <c r="E3" s="6"/>
      <c r="F3" s="6"/>
      <c r="G3" s="6"/>
      <c r="H3" s="6"/>
      <c r="I3" s="6"/>
      <c r="J3" s="6"/>
      <c r="K3" s="6"/>
      <c r="L3" s="6"/>
      <c r="M3" s="6"/>
      <c r="N3" s="6"/>
      <c r="O3" s="6"/>
      <c r="P3" s="6"/>
      <c r="Q3" s="6"/>
      <c r="R3" s="6"/>
      <c r="S3" s="6"/>
      <c r="T3" s="6"/>
      <c r="U3" s="6"/>
      <c r="V3" s="6"/>
      <c r="W3" s="6"/>
      <c r="X3" s="6"/>
      <c r="Y3" s="6"/>
      <c r="Z3" s="6"/>
      <c r="AA3" s="6"/>
      <c r="AB3" s="6"/>
      <c r="AC3" s="6"/>
      <c r="AD3" s="6"/>
    </row>
    <row r="4" spans="1:43" ht="30" customHeight="1">
      <c r="A4" s="154" t="s">
        <v>91</v>
      </c>
      <c r="B4" s="155"/>
      <c r="C4" s="155"/>
      <c r="D4" s="155"/>
      <c r="E4" s="155"/>
      <c r="F4" s="155"/>
      <c r="G4" s="155"/>
      <c r="H4" s="155"/>
      <c r="I4" s="155"/>
      <c r="J4" s="155"/>
      <c r="K4" s="155"/>
      <c r="L4" s="155"/>
      <c r="M4" s="155"/>
      <c r="N4" s="155"/>
      <c r="O4" s="155"/>
      <c r="P4" s="155"/>
      <c r="Q4" s="155"/>
      <c r="R4" s="155"/>
      <c r="S4" s="155"/>
      <c r="T4" s="155"/>
      <c r="U4" s="155"/>
      <c r="V4" s="155"/>
      <c r="W4" s="155"/>
      <c r="X4" s="155"/>
      <c r="Y4" s="155"/>
      <c r="Z4" s="155"/>
      <c r="AA4" s="155"/>
      <c r="AB4" s="155"/>
      <c r="AC4" s="155"/>
      <c r="AD4" s="155"/>
      <c r="AE4" s="156"/>
      <c r="AG4" s="18"/>
    </row>
    <row r="5" spans="1:43" ht="5.25" customHeight="1">
      <c r="A5" s="157"/>
      <c r="B5" s="158"/>
      <c r="C5" s="158"/>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9"/>
    </row>
    <row r="6" spans="1:43" ht="18" customHeight="1">
      <c r="A6" s="151" t="str">
        <f>'PANEL DE CONTROL DISTRITAL'!A6</f>
        <v>Número</v>
      </c>
      <c r="B6" s="152" t="str">
        <f>'PANEL DE CONTROL DISTRITAL'!B6</f>
        <v xml:space="preserve">PROCESOS SUSTANTIVOS E INDICADORES </v>
      </c>
      <c r="C6" s="152"/>
      <c r="D6" s="152"/>
      <c r="E6" s="152"/>
      <c r="F6" s="152"/>
      <c r="G6" s="152"/>
      <c r="H6" s="152"/>
      <c r="I6" s="160" t="s">
        <v>92</v>
      </c>
      <c r="J6" s="161"/>
      <c r="K6" s="161"/>
      <c r="L6" s="161"/>
      <c r="M6" s="161"/>
      <c r="N6" s="161"/>
      <c r="O6" s="161"/>
      <c r="P6" s="161"/>
      <c r="Q6" s="161"/>
      <c r="R6" s="161"/>
      <c r="S6" s="161"/>
      <c r="T6" s="161"/>
      <c r="U6" s="161"/>
      <c r="V6" s="161"/>
      <c r="W6" s="161"/>
      <c r="X6" s="161"/>
      <c r="Y6" s="85"/>
      <c r="Z6" s="85"/>
      <c r="AA6" s="85"/>
      <c r="AB6" s="85"/>
      <c r="AC6" s="85"/>
      <c r="AD6" s="85"/>
      <c r="AE6" s="153" t="s">
        <v>93</v>
      </c>
    </row>
    <row r="7" spans="1:43" ht="17.25" customHeight="1">
      <c r="A7" s="151"/>
      <c r="B7" s="152" t="str">
        <f>'PANEL DE CONTROL DISTRITAL'!B7</f>
        <v>DESCRIPCIÓN</v>
      </c>
      <c r="C7" s="152"/>
      <c r="D7" s="152"/>
      <c r="E7" s="152" t="str">
        <f>'PANEL DE CONTROL DISTRITAL'!E7</f>
        <v>MEDICIÓN</v>
      </c>
      <c r="F7" s="152"/>
      <c r="G7" s="152"/>
      <c r="H7" s="152"/>
      <c r="I7" s="162" t="str">
        <f>'PANEL DE CONTROL DISTRITAL'!A5</f>
        <v>CAMPAÑA ANUAL INTENSA 2023</v>
      </c>
      <c r="J7" s="163"/>
      <c r="K7" s="163"/>
      <c r="L7" s="163"/>
      <c r="M7" s="163"/>
      <c r="N7" s="163"/>
      <c r="O7" s="163"/>
      <c r="P7" s="163"/>
      <c r="Q7" s="163"/>
      <c r="R7" s="163"/>
      <c r="S7" s="163"/>
      <c r="T7" s="163"/>
      <c r="U7" s="163"/>
      <c r="V7" s="163"/>
      <c r="W7" s="163"/>
      <c r="X7" s="163"/>
      <c r="Y7" s="86"/>
      <c r="Z7" s="86"/>
      <c r="AA7" s="86"/>
      <c r="AB7" s="86"/>
      <c r="AC7" s="86"/>
      <c r="AD7" s="86"/>
      <c r="AE7" s="153"/>
    </row>
    <row r="8" spans="1:43" ht="5.25" customHeight="1">
      <c r="A8" s="151"/>
      <c r="B8" s="164"/>
      <c r="C8" s="165"/>
      <c r="D8" s="165"/>
      <c r="E8" s="165"/>
      <c r="F8" s="165"/>
      <c r="G8" s="165"/>
      <c r="H8" s="165"/>
      <c r="I8" s="165"/>
      <c r="J8" s="165"/>
      <c r="K8" s="165"/>
      <c r="L8" s="165"/>
      <c r="M8" s="165"/>
      <c r="N8" s="165"/>
      <c r="O8" s="165"/>
      <c r="P8" s="165"/>
      <c r="Q8" s="165"/>
      <c r="R8" s="165"/>
      <c r="S8" s="165"/>
      <c r="T8" s="165"/>
      <c r="U8" s="165"/>
      <c r="V8" s="165"/>
      <c r="W8" s="165"/>
      <c r="X8" s="165"/>
      <c r="Y8" s="87"/>
      <c r="Z8" s="87"/>
      <c r="AA8" s="87"/>
      <c r="AB8" s="87"/>
      <c r="AC8" s="87"/>
      <c r="AD8" s="87"/>
      <c r="AE8" s="153"/>
    </row>
    <row r="9" spans="1:43" s="2" customFormat="1" ht="29.25" customHeight="1" thickTop="1" thickBot="1">
      <c r="A9" s="151"/>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42" t="str">
        <f>'PANEL DE CONTROL DISTRITAL'!H8</f>
        <v>Nominativo</v>
      </c>
      <c r="I9" s="31" t="str">
        <f>'152551'!I9</f>
        <v>2023-37</v>
      </c>
      <c r="J9" s="31" t="str">
        <f>'152551'!J9</f>
        <v>2023-38</v>
      </c>
      <c r="K9" s="31" t="str">
        <f>'152551'!K9</f>
        <v>2023-39</v>
      </c>
      <c r="L9" s="31" t="str">
        <f>'152551'!L9</f>
        <v>2023-40</v>
      </c>
      <c r="M9" s="31" t="str">
        <f>'152551'!M9</f>
        <v>2023-41</v>
      </c>
      <c r="N9" s="31" t="str">
        <f>'152551'!N9</f>
        <v>2023-42</v>
      </c>
      <c r="O9" s="31" t="str">
        <f>'152551'!O9</f>
        <v>2023-43</v>
      </c>
      <c r="P9" s="31" t="str">
        <f>'152551'!P9</f>
        <v>2023-44</v>
      </c>
      <c r="Q9" s="31" t="str">
        <f>'152551'!Q9</f>
        <v>2023-45</v>
      </c>
      <c r="R9" s="31" t="str">
        <f>'152551'!R9</f>
        <v>2023-46</v>
      </c>
      <c r="S9" s="31" t="str">
        <f>'152551'!S9</f>
        <v>2023-47</v>
      </c>
      <c r="T9" s="31" t="str">
        <f>'152551'!T9</f>
        <v>2023-48</v>
      </c>
      <c r="U9" s="31" t="str">
        <f>'152551'!U9</f>
        <v>2023-49</v>
      </c>
      <c r="V9" s="31" t="str">
        <f>'152551'!V9</f>
        <v>2023-50</v>
      </c>
      <c r="W9" s="31" t="str">
        <f>'152551'!W9</f>
        <v>2023-51</v>
      </c>
      <c r="X9" s="31" t="str">
        <f>'152551'!X9</f>
        <v>2023-52</v>
      </c>
      <c r="Y9" s="31" t="s">
        <v>110</v>
      </c>
      <c r="Z9" s="31" t="s">
        <v>111</v>
      </c>
      <c r="AA9" s="31" t="s">
        <v>112</v>
      </c>
      <c r="AB9" s="31" t="s">
        <v>113</v>
      </c>
      <c r="AC9" s="31" t="s">
        <v>114</v>
      </c>
      <c r="AD9" s="31" t="s">
        <v>115</v>
      </c>
      <c r="AE9" s="153"/>
    </row>
    <row r="10" spans="1:43" s="2" customFormat="1" ht="50.1" customHeight="1" thickTop="1" thickBot="1">
      <c r="A10" s="78">
        <f>'PANEL DE CONTROL DISTRITAL'!A9</f>
        <v>1</v>
      </c>
      <c r="B10" s="79" t="str">
        <f>'PANEL DE CONTROL DISTRITAL'!B9</f>
        <v>ENTREVISTA</v>
      </c>
      <c r="C10" s="77" t="str">
        <f>'PANEL DE CONTROL DISTRITAL'!C9</f>
        <v xml:space="preserve"> Auxiliar de Atención Ciudadana</v>
      </c>
      <c r="D10" s="80" t="str">
        <f>'PANEL DE CONTROL DISTRITAL'!D9</f>
        <v>Efectividad de la entrevista =</v>
      </c>
      <c r="E10" s="77" t="str">
        <f>'PANEL DE CONTROL DISTRITAL'!E9</f>
        <v>(Número de trámites aplicados / (Número de fichas requisitadas - Notificaciones de improcedencia de trámite)) x 100</v>
      </c>
      <c r="F10" s="81" t="str">
        <f>'PANEL DE CONTROL DISTRITAL'!F9</f>
        <v>Semanal (remesa)</v>
      </c>
      <c r="G10" s="82">
        <f>'PANEL DE CONTROL DISTRITAL'!G9</f>
        <v>0.9</v>
      </c>
      <c r="H10" s="25" t="str">
        <f>'PANEL DE CONTROL DISTRITAL'!H9</f>
        <v>Número de trámites aplicados</v>
      </c>
      <c r="I10" s="23">
        <v>45</v>
      </c>
      <c r="J10" s="23">
        <v>193</v>
      </c>
      <c r="K10" s="23">
        <v>135</v>
      </c>
      <c r="L10" s="23">
        <v>159</v>
      </c>
      <c r="M10" s="23">
        <v>105</v>
      </c>
      <c r="N10" s="23">
        <v>115</v>
      </c>
      <c r="O10" s="23">
        <v>106</v>
      </c>
      <c r="P10" s="23">
        <v>167</v>
      </c>
      <c r="Q10" s="23">
        <v>119</v>
      </c>
      <c r="R10" s="23">
        <v>35</v>
      </c>
      <c r="S10" s="23">
        <v>179</v>
      </c>
      <c r="T10" s="23">
        <v>161</v>
      </c>
      <c r="U10" s="23">
        <v>141</v>
      </c>
      <c r="V10" s="23">
        <v>252</v>
      </c>
      <c r="W10" s="23">
        <v>227</v>
      </c>
      <c r="X10" s="23">
        <v>83</v>
      </c>
      <c r="Y10" s="93">
        <v>234</v>
      </c>
      <c r="Z10" s="23">
        <v>100</v>
      </c>
      <c r="AA10" s="23">
        <v>139</v>
      </c>
      <c r="AB10" s="23">
        <v>455</v>
      </c>
      <c r="AC10" s="64">
        <v>781</v>
      </c>
      <c r="AD10" s="64">
        <v>326</v>
      </c>
      <c r="AE10" s="185">
        <f>IFERROR(SUM(I10:AD10)/SUM(I11:AD11),0)</f>
        <v>1</v>
      </c>
    </row>
    <row r="11" spans="1:43" s="2" customFormat="1" ht="50.1" customHeight="1" thickTop="1" thickBot="1">
      <c r="A11" s="78"/>
      <c r="B11" s="79"/>
      <c r="C11" s="77"/>
      <c r="D11" s="80"/>
      <c r="E11" s="77"/>
      <c r="F11" s="81"/>
      <c r="G11" s="82"/>
      <c r="H11" s="25" t="str">
        <f>'PANEL DE CONTROL DISTRITAL'!H10</f>
        <v>Número de fichas requisitadas - Notificaciones de improcedencia de trámite</v>
      </c>
      <c r="I11" s="43">
        <f>47-2</f>
        <v>45</v>
      </c>
      <c r="J11" s="43">
        <f>197-4</f>
        <v>193</v>
      </c>
      <c r="K11" s="43">
        <f>136-1</f>
        <v>135</v>
      </c>
      <c r="L11" s="43">
        <f>164-5</f>
        <v>159</v>
      </c>
      <c r="M11" s="43">
        <f>107-2</f>
        <v>105</v>
      </c>
      <c r="N11" s="43">
        <f>116-1</f>
        <v>115</v>
      </c>
      <c r="O11" s="43">
        <v>106</v>
      </c>
      <c r="P11" s="43">
        <f>169-2</f>
        <v>167</v>
      </c>
      <c r="Q11" s="43">
        <v>119</v>
      </c>
      <c r="R11" s="43">
        <f>36-1</f>
        <v>35</v>
      </c>
      <c r="S11" s="43">
        <v>179</v>
      </c>
      <c r="T11" s="43">
        <v>161</v>
      </c>
      <c r="U11" s="43">
        <v>141</v>
      </c>
      <c r="V11" s="43">
        <v>252</v>
      </c>
      <c r="W11" s="43">
        <v>227</v>
      </c>
      <c r="X11" s="43">
        <v>83</v>
      </c>
      <c r="Y11" s="43">
        <v>234</v>
      </c>
      <c r="Z11" s="43">
        <v>100</v>
      </c>
      <c r="AA11" s="43">
        <v>139</v>
      </c>
      <c r="AB11" s="43">
        <v>455</v>
      </c>
      <c r="AC11" s="68">
        <v>781</v>
      </c>
      <c r="AD11" s="68">
        <v>326</v>
      </c>
      <c r="AE11" s="186"/>
    </row>
    <row r="12" spans="1:43" s="45" customFormat="1" ht="8.1" customHeight="1" thickTop="1" thickBot="1">
      <c r="A12" s="78"/>
      <c r="B12" s="78"/>
      <c r="C12" s="78"/>
      <c r="D12" s="78"/>
      <c r="E12" s="78"/>
      <c r="F12" s="78"/>
      <c r="G12" s="78"/>
      <c r="H12" s="78"/>
      <c r="I12" s="78"/>
      <c r="J12" s="78"/>
      <c r="K12" s="78"/>
      <c r="L12" s="78"/>
      <c r="M12" s="78"/>
      <c r="N12" s="78"/>
      <c r="O12" s="78"/>
      <c r="P12" s="78"/>
      <c r="Q12" s="78"/>
      <c r="R12" s="78"/>
      <c r="S12" s="78"/>
      <c r="T12" s="78"/>
      <c r="U12" s="78"/>
      <c r="V12" s="78"/>
      <c r="W12" s="78"/>
      <c r="X12" s="78"/>
      <c r="Y12" s="91"/>
      <c r="Z12" s="78"/>
      <c r="AA12" s="78"/>
      <c r="AB12" s="78"/>
      <c r="AC12" s="78"/>
      <c r="AD12" s="78"/>
      <c r="AE12" s="78"/>
      <c r="AF12" s="44"/>
      <c r="AG12" s="44"/>
      <c r="AH12" s="44"/>
      <c r="AI12" s="44"/>
      <c r="AJ12" s="44"/>
      <c r="AK12" s="44"/>
      <c r="AL12" s="44"/>
      <c r="AM12" s="44"/>
      <c r="AN12" s="44"/>
      <c r="AO12" s="44"/>
      <c r="AP12" s="44"/>
      <c r="AQ12" s="44"/>
    </row>
    <row r="13" spans="1:43" s="3" customFormat="1" ht="50.1" customHeight="1" thickTop="1" thickBot="1">
      <c r="A13" s="78">
        <f>'PANEL DE CONTROL DISTRITAL'!A12</f>
        <v>2</v>
      </c>
      <c r="B13" s="79" t="str">
        <f>'PANEL DE CONTROL DISTRITAL'!B12</f>
        <v>TRÁMITE</v>
      </c>
      <c r="C13" s="77" t="str">
        <f>'PANEL DE CONTROL DISTRITAL'!C12</f>
        <v>Operador de Equipo Tecnológico</v>
      </c>
      <c r="D13" s="80" t="str">
        <f>'PANEL DE CONTROL DISTRITAL'!D12</f>
        <v>Trámites exitosos efectivos=</v>
      </c>
      <c r="E13" s="77" t="str">
        <f>'PANEL DE CONTROL DISTRITAL'!E12</f>
        <v>(Número de trámites exitosos / Número de trámites aplicados) x 100</v>
      </c>
      <c r="F13" s="81" t="str">
        <f>'PANEL DE CONTROL DISTRITAL'!F12</f>
        <v>Semanal (remesa)</v>
      </c>
      <c r="G13" s="82">
        <f>'PANEL DE CONTROL DISTRITAL'!G12</f>
        <v>0.9</v>
      </c>
      <c r="H13" s="25" t="str">
        <f>'PANEL DE CONTROL DISTRITAL'!H12</f>
        <v>Número de trámites exitosos</v>
      </c>
      <c r="I13" s="23">
        <v>45</v>
      </c>
      <c r="J13" s="23">
        <v>193</v>
      </c>
      <c r="K13" s="23">
        <v>133</v>
      </c>
      <c r="L13" s="23">
        <v>156</v>
      </c>
      <c r="M13" s="23">
        <v>105</v>
      </c>
      <c r="N13" s="23">
        <v>115</v>
      </c>
      <c r="O13" s="23">
        <v>104</v>
      </c>
      <c r="P13" s="23">
        <v>164</v>
      </c>
      <c r="Q13" s="23">
        <v>115</v>
      </c>
      <c r="R13" s="23">
        <v>35</v>
      </c>
      <c r="S13" s="23">
        <v>179</v>
      </c>
      <c r="T13" s="23">
        <v>159</v>
      </c>
      <c r="U13" s="23">
        <v>139</v>
      </c>
      <c r="V13" s="23">
        <v>248</v>
      </c>
      <c r="W13" s="23">
        <v>226</v>
      </c>
      <c r="X13" s="23">
        <v>80</v>
      </c>
      <c r="Y13" s="92">
        <v>232</v>
      </c>
      <c r="Z13" s="23">
        <v>100</v>
      </c>
      <c r="AA13" s="23">
        <v>138</v>
      </c>
      <c r="AB13" s="23">
        <v>453</v>
      </c>
      <c r="AC13" s="64">
        <v>776</v>
      </c>
      <c r="AD13" s="64">
        <v>324</v>
      </c>
      <c r="AE13" s="185">
        <f>IFERROR(SUM(I13:AD13)/SUM(H14:AD14),0)</f>
        <v>0.99107352595724685</v>
      </c>
    </row>
    <row r="14" spans="1:43" s="3" customFormat="1" ht="50.1" customHeight="1" thickTop="1" thickBot="1">
      <c r="A14" s="78"/>
      <c r="B14" s="79"/>
      <c r="C14" s="77"/>
      <c r="D14" s="80"/>
      <c r="E14" s="77"/>
      <c r="F14" s="81"/>
      <c r="G14" s="82"/>
      <c r="H14" s="25" t="str">
        <f>'PANEL DE CONTROL DISTRITAL'!H13</f>
        <v>Número de trámites aplicados</v>
      </c>
      <c r="I14" s="43">
        <v>45</v>
      </c>
      <c r="J14" s="43">
        <v>193</v>
      </c>
      <c r="K14" s="43">
        <v>135</v>
      </c>
      <c r="L14" s="43">
        <v>159</v>
      </c>
      <c r="M14" s="43">
        <v>105</v>
      </c>
      <c r="N14" s="43">
        <v>115</v>
      </c>
      <c r="O14" s="43">
        <v>106</v>
      </c>
      <c r="P14" s="43">
        <v>167</v>
      </c>
      <c r="Q14" s="43">
        <v>119</v>
      </c>
      <c r="R14" s="43">
        <v>35</v>
      </c>
      <c r="S14" s="43">
        <v>179</v>
      </c>
      <c r="T14" s="43">
        <v>161</v>
      </c>
      <c r="U14" s="43">
        <v>141</v>
      </c>
      <c r="V14" s="43">
        <v>252</v>
      </c>
      <c r="W14" s="43">
        <v>227</v>
      </c>
      <c r="X14" s="43">
        <v>83</v>
      </c>
      <c r="Y14" s="43">
        <v>234</v>
      </c>
      <c r="Z14" s="43">
        <v>100</v>
      </c>
      <c r="AA14" s="43">
        <v>139</v>
      </c>
      <c r="AB14" s="43">
        <v>455</v>
      </c>
      <c r="AC14" s="68">
        <v>781</v>
      </c>
      <c r="AD14" s="68">
        <v>326</v>
      </c>
      <c r="AE14" s="186"/>
    </row>
    <row r="15" spans="1:43" s="45" customFormat="1" ht="8.1" customHeight="1" thickTop="1" thickBot="1">
      <c r="A15" s="78"/>
      <c r="B15" s="78"/>
      <c r="C15" s="78"/>
      <c r="D15" s="78"/>
      <c r="E15" s="78"/>
      <c r="F15" s="78"/>
      <c r="G15" s="78"/>
      <c r="H15" s="78"/>
      <c r="I15" s="78"/>
      <c r="J15" s="78"/>
      <c r="K15" s="78"/>
      <c r="L15" s="78"/>
      <c r="M15" s="78"/>
      <c r="N15" s="78"/>
      <c r="O15" s="78"/>
      <c r="P15" s="78"/>
      <c r="Q15" s="78"/>
      <c r="R15" s="78"/>
      <c r="S15" s="78"/>
      <c r="T15" s="78"/>
      <c r="U15" s="78"/>
      <c r="V15" s="78"/>
      <c r="W15" s="78"/>
      <c r="X15" s="78"/>
      <c r="Y15" s="91"/>
      <c r="Z15" s="78"/>
      <c r="AA15" s="78"/>
      <c r="AB15" s="78"/>
      <c r="AC15" s="78"/>
      <c r="AD15" s="78"/>
      <c r="AE15" s="78"/>
      <c r="AF15" s="44"/>
      <c r="AG15" s="44"/>
      <c r="AH15" s="44"/>
      <c r="AI15" s="44"/>
      <c r="AJ15" s="44"/>
      <c r="AK15" s="44"/>
      <c r="AL15" s="44"/>
      <c r="AM15" s="44"/>
      <c r="AN15" s="44"/>
      <c r="AO15" s="44"/>
      <c r="AP15" s="44"/>
      <c r="AQ15" s="44"/>
    </row>
    <row r="16" spans="1:43" s="3" customFormat="1" ht="50.1" customHeight="1" thickTop="1" thickBot="1">
      <c r="A16" s="78">
        <f>'PANEL DE CONTROL DISTRITAL'!A15</f>
        <v>3</v>
      </c>
      <c r="B16" s="79" t="str">
        <f>'PANEL DE CONTROL DISTRITAL'!B15</f>
        <v>TRANSFERENCIA</v>
      </c>
      <c r="C16" s="77" t="str">
        <f>'PANEL DE CONTROL DISTRITAL'!C15</f>
        <v>Responsable de Módulo</v>
      </c>
      <c r="D16" s="80" t="str">
        <f>'PANEL DE CONTROL DISTRITAL'!D15</f>
        <v xml:space="preserve">Transacciones exitosas = </v>
      </c>
      <c r="E16" s="77" t="str">
        <f>'PANEL DE CONTROL DISTRITAL'!E15</f>
        <v>(Número de Archivos de Transacción aceptados /Total de Archivos de Transacción procesados) x100</v>
      </c>
      <c r="F16" s="81" t="str">
        <f>'PANEL DE CONTROL DISTRITAL'!F15</f>
        <v>Semanal (remesa)</v>
      </c>
      <c r="G16" s="82">
        <f>'PANEL DE CONTROL DISTRITAL'!G15</f>
        <v>0.9</v>
      </c>
      <c r="H16" s="25" t="str">
        <f>'PANEL DE CONTROL DISTRITAL'!H15</f>
        <v>Número de Archivos de Transacción aceptados</v>
      </c>
      <c r="I16" s="23">
        <v>45</v>
      </c>
      <c r="J16" s="23">
        <v>193</v>
      </c>
      <c r="K16" s="23">
        <v>135</v>
      </c>
      <c r="L16" s="23">
        <v>159</v>
      </c>
      <c r="M16" s="23">
        <v>105</v>
      </c>
      <c r="N16" s="23">
        <v>115</v>
      </c>
      <c r="O16" s="23">
        <v>106</v>
      </c>
      <c r="P16" s="23">
        <v>167</v>
      </c>
      <c r="Q16" s="23">
        <v>119</v>
      </c>
      <c r="R16" s="23">
        <v>35</v>
      </c>
      <c r="S16" s="23">
        <v>179</v>
      </c>
      <c r="T16" s="23">
        <v>161</v>
      </c>
      <c r="U16" s="23">
        <v>141</v>
      </c>
      <c r="V16" s="23">
        <v>252</v>
      </c>
      <c r="W16" s="23">
        <v>227</v>
      </c>
      <c r="X16" s="23">
        <v>83</v>
      </c>
      <c r="Y16" s="92">
        <v>234</v>
      </c>
      <c r="Z16" s="23">
        <v>100</v>
      </c>
      <c r="AA16" s="23">
        <v>139</v>
      </c>
      <c r="AB16" s="23">
        <v>455</v>
      </c>
      <c r="AC16" s="64">
        <v>781</v>
      </c>
      <c r="AD16" s="64">
        <v>326</v>
      </c>
      <c r="AE16" s="185">
        <f>IFERROR(SUM(I16:AD16)/SUM(I17:AD17),0)</f>
        <v>1</v>
      </c>
    </row>
    <row r="17" spans="1:43" s="3" customFormat="1" ht="50.1" customHeight="1" thickTop="1" thickBot="1">
      <c r="A17" s="78"/>
      <c r="B17" s="79"/>
      <c r="C17" s="77"/>
      <c r="D17" s="80"/>
      <c r="E17" s="77"/>
      <c r="F17" s="81"/>
      <c r="G17" s="82"/>
      <c r="H17" s="25" t="str">
        <f>'PANEL DE CONTROL DISTRITAL'!H16</f>
        <v>Total de Archivos de Transacción procesados</v>
      </c>
      <c r="I17" s="43">
        <v>45</v>
      </c>
      <c r="J17" s="43">
        <v>193</v>
      </c>
      <c r="K17" s="43">
        <v>135</v>
      </c>
      <c r="L17" s="43">
        <v>159</v>
      </c>
      <c r="M17" s="43">
        <v>105</v>
      </c>
      <c r="N17" s="43">
        <v>115</v>
      </c>
      <c r="O17" s="43">
        <v>106</v>
      </c>
      <c r="P17" s="43">
        <v>167</v>
      </c>
      <c r="Q17" s="43">
        <v>119</v>
      </c>
      <c r="R17" s="43">
        <f>36-1</f>
        <v>35</v>
      </c>
      <c r="S17" s="43">
        <v>179</v>
      </c>
      <c r="T17" s="43">
        <v>161</v>
      </c>
      <c r="U17" s="43">
        <v>141</v>
      </c>
      <c r="V17" s="43">
        <v>252</v>
      </c>
      <c r="W17" s="43">
        <v>227</v>
      </c>
      <c r="X17" s="43">
        <v>83</v>
      </c>
      <c r="Y17" s="43">
        <v>234</v>
      </c>
      <c r="Z17" s="43">
        <v>100</v>
      </c>
      <c r="AA17" s="43">
        <v>139</v>
      </c>
      <c r="AB17" s="43">
        <v>455</v>
      </c>
      <c r="AC17" s="68">
        <v>781</v>
      </c>
      <c r="AD17" s="68">
        <v>326</v>
      </c>
      <c r="AE17" s="186"/>
    </row>
    <row r="18" spans="1:43" s="45" customFormat="1" ht="8.1" customHeight="1" thickTop="1" thickBot="1">
      <c r="A18" s="78"/>
      <c r="B18" s="78"/>
      <c r="C18" s="78"/>
      <c r="D18" s="78"/>
      <c r="E18" s="78"/>
      <c r="F18" s="78"/>
      <c r="G18" s="78"/>
      <c r="H18" s="78"/>
      <c r="I18" s="78"/>
      <c r="J18" s="78"/>
      <c r="K18" s="78"/>
      <c r="L18" s="78"/>
      <c r="M18" s="78"/>
      <c r="N18" s="78"/>
      <c r="O18" s="78"/>
      <c r="P18" s="78"/>
      <c r="Q18" s="78"/>
      <c r="R18" s="78"/>
      <c r="S18" s="78"/>
      <c r="T18" s="78"/>
      <c r="U18" s="78"/>
      <c r="V18" s="78"/>
      <c r="W18" s="78"/>
      <c r="X18" s="78"/>
      <c r="Y18" s="91"/>
      <c r="Z18" s="78"/>
      <c r="AA18" s="78"/>
      <c r="AB18" s="78"/>
      <c r="AC18" s="78"/>
      <c r="AD18" s="78"/>
      <c r="AE18" s="78"/>
      <c r="AF18" s="44"/>
      <c r="AG18" s="44"/>
      <c r="AH18" s="44"/>
      <c r="AI18" s="44"/>
      <c r="AJ18" s="44"/>
      <c r="AK18" s="44"/>
      <c r="AL18" s="44"/>
      <c r="AM18" s="44"/>
      <c r="AN18" s="44"/>
      <c r="AO18" s="44"/>
      <c r="AP18" s="44"/>
      <c r="AQ18" s="44"/>
    </row>
    <row r="19" spans="1:43" s="3" customFormat="1" ht="50.1" customHeight="1" thickTop="1" thickBot="1">
      <c r="A19" s="78">
        <f>'PANEL DE CONTROL DISTRITAL'!A18</f>
        <v>4</v>
      </c>
      <c r="B19" s="79" t="str">
        <f>'PANEL DE CONTROL DISTRITAL'!B18</f>
        <v>CONCILIACIÓN</v>
      </c>
      <c r="C19" s="77" t="str">
        <f>'PANEL DE CONTROL DISTRITAL'!C18</f>
        <v>Responsable de Módulo</v>
      </c>
      <c r="D19" s="80" t="str">
        <f>'PANEL DE CONTROL DISTRITAL'!D18</f>
        <v xml:space="preserve">Credenciales disponibles para entrega = </v>
      </c>
      <c r="E19" s="77" t="str">
        <f>'PANEL DE CONTROL DISTRITAL'!E18</f>
        <v>((Credenciales recibidas - Credenciales inconsistentes) / Credenciales recibidas) x 100</v>
      </c>
      <c r="F19" s="81" t="str">
        <f>'PANEL DE CONTROL DISTRITAL'!F18</f>
        <v>Semanal (remesa)</v>
      </c>
      <c r="G19" s="82">
        <f>'PANEL DE CONTROL DISTRITAL'!G18</f>
        <v>0.9</v>
      </c>
      <c r="H19" s="25" t="str">
        <f>'PANEL DE CONTROL DISTRITAL'!H18</f>
        <v xml:space="preserve">Credenciales Recibidas - Credenciales inconsistentes </v>
      </c>
      <c r="I19" s="23">
        <v>74</v>
      </c>
      <c r="J19" s="23">
        <v>186</v>
      </c>
      <c r="K19" s="23">
        <v>141</v>
      </c>
      <c r="L19" s="23">
        <v>152</v>
      </c>
      <c r="M19" s="23">
        <v>127</v>
      </c>
      <c r="N19" s="23">
        <v>110</v>
      </c>
      <c r="O19" s="23">
        <v>159</v>
      </c>
      <c r="P19" s="23">
        <v>56</v>
      </c>
      <c r="Q19" s="23">
        <v>190</v>
      </c>
      <c r="R19" s="23">
        <v>63</v>
      </c>
      <c r="S19" s="23">
        <v>98</v>
      </c>
      <c r="T19" s="23">
        <v>172</v>
      </c>
      <c r="U19" s="23">
        <v>130</v>
      </c>
      <c r="V19" s="23">
        <v>113</v>
      </c>
      <c r="W19" s="23">
        <v>286</v>
      </c>
      <c r="X19" s="23">
        <v>207</v>
      </c>
      <c r="Y19" s="92">
        <v>74</v>
      </c>
      <c r="Z19" s="23">
        <v>172</v>
      </c>
      <c r="AA19" s="23">
        <v>120</v>
      </c>
      <c r="AB19" s="23">
        <v>222</v>
      </c>
      <c r="AC19" s="64">
        <v>275</v>
      </c>
      <c r="AD19" s="64">
        <v>0</v>
      </c>
      <c r="AE19" s="185">
        <f>IFERROR(SUM(I19:AD19)/SUM(I20:AD20),0)</f>
        <v>1</v>
      </c>
    </row>
    <row r="20" spans="1:43" s="3" customFormat="1" ht="50.1" customHeight="1" thickTop="1" thickBot="1">
      <c r="A20" s="78"/>
      <c r="B20" s="79"/>
      <c r="C20" s="77"/>
      <c r="D20" s="80"/>
      <c r="E20" s="77"/>
      <c r="F20" s="81"/>
      <c r="G20" s="82"/>
      <c r="H20" s="25" t="str">
        <f>'PANEL DE CONTROL DISTRITAL'!H19</f>
        <v>Credenciales recibidas</v>
      </c>
      <c r="I20" s="43">
        <v>74</v>
      </c>
      <c r="J20" s="43">
        <v>186</v>
      </c>
      <c r="K20" s="43">
        <v>141</v>
      </c>
      <c r="L20" s="43">
        <v>152</v>
      </c>
      <c r="M20" s="43">
        <v>127</v>
      </c>
      <c r="N20" s="43">
        <v>110</v>
      </c>
      <c r="O20" s="43">
        <v>159</v>
      </c>
      <c r="P20" s="43">
        <v>56</v>
      </c>
      <c r="Q20" s="43">
        <v>190</v>
      </c>
      <c r="R20" s="43">
        <v>63</v>
      </c>
      <c r="S20" s="43">
        <v>98</v>
      </c>
      <c r="T20" s="43">
        <v>172</v>
      </c>
      <c r="U20" s="43">
        <v>130</v>
      </c>
      <c r="V20" s="43">
        <v>113</v>
      </c>
      <c r="W20" s="43">
        <v>286</v>
      </c>
      <c r="X20" s="43">
        <v>207</v>
      </c>
      <c r="Y20" s="43">
        <v>74</v>
      </c>
      <c r="Z20" s="43">
        <v>172</v>
      </c>
      <c r="AA20" s="43">
        <v>120</v>
      </c>
      <c r="AB20" s="43">
        <v>222</v>
      </c>
      <c r="AC20" s="68">
        <v>275</v>
      </c>
      <c r="AD20" s="68">
        <v>0</v>
      </c>
      <c r="AE20" s="186"/>
    </row>
    <row r="21" spans="1:43" s="45" customFormat="1" ht="8.1" customHeight="1" thickTop="1" thickBot="1">
      <c r="A21" s="46"/>
      <c r="B21" s="47"/>
      <c r="C21" s="48"/>
      <c r="D21" s="49"/>
      <c r="E21" s="48"/>
      <c r="F21" s="50"/>
      <c r="G21" s="51"/>
      <c r="H21" s="52"/>
      <c r="I21" s="53"/>
      <c r="J21" s="53"/>
      <c r="K21" s="53"/>
      <c r="L21" s="53"/>
      <c r="M21" s="53"/>
      <c r="N21" s="53"/>
      <c r="O21" s="53"/>
      <c r="P21" s="53"/>
      <c r="Q21" s="53"/>
      <c r="R21" s="53"/>
      <c r="S21" s="53"/>
      <c r="T21" s="53"/>
      <c r="U21" s="53"/>
      <c r="V21" s="53"/>
      <c r="W21" s="53"/>
      <c r="X21" s="53"/>
      <c r="Y21" s="91"/>
      <c r="Z21" s="53"/>
      <c r="AA21" s="53"/>
      <c r="AB21" s="53"/>
      <c r="AC21" s="53"/>
      <c r="AD21" s="53"/>
      <c r="AE21" s="54"/>
      <c r="AF21" s="44"/>
      <c r="AG21" s="44"/>
      <c r="AH21" s="44"/>
      <c r="AI21" s="44"/>
      <c r="AJ21" s="44"/>
      <c r="AK21" s="44"/>
      <c r="AL21" s="44"/>
      <c r="AM21" s="44"/>
      <c r="AN21" s="44"/>
      <c r="AO21" s="44"/>
      <c r="AP21" s="44"/>
      <c r="AQ21" s="44"/>
    </row>
    <row r="22" spans="1:43" s="3" customFormat="1" ht="50.1" customHeight="1" thickTop="1" thickBot="1">
      <c r="A22" s="78">
        <f>'PANEL DE CONTROL DISTRITAL'!A21</f>
        <v>5</v>
      </c>
      <c r="B22" s="79" t="str">
        <f>'PANEL DE CONTROL DISTRITAL'!B21</f>
        <v>CONCILIACIÓN</v>
      </c>
      <c r="C22" s="77" t="str">
        <f>'PANEL DE CONTROL DISTRITAL'!C21</f>
        <v>Responsable de Módulo</v>
      </c>
      <c r="D22" s="80" t="str">
        <f>'PANEL DE CONTROL DISTRITAL'!D21</f>
        <v xml:space="preserve">Credenciales disponibles para entrega = </v>
      </c>
      <c r="E22" s="77" t="str">
        <f>'PANEL DE CONTROL DISTRITAL'!E21</f>
        <v>(Credenciales en resguardo / Credenciales totales en SIIRFE disponibles para entrega) x 100</v>
      </c>
      <c r="F22" s="81" t="str">
        <f>'PANEL DE CONTROL DISTRITAL'!F21</f>
        <v>Semanal (remesa)</v>
      </c>
      <c r="G22" s="82">
        <f>'PANEL DE CONTROL DISTRITAL'!G21</f>
        <v>1</v>
      </c>
      <c r="H22" s="25" t="str">
        <f>'PANEL DE CONTROL DISTRITAL'!H21</f>
        <v>Credenciales en resguardo</v>
      </c>
      <c r="I22" s="23">
        <v>353</v>
      </c>
      <c r="J22" s="23">
        <v>512</v>
      </c>
      <c r="K22" s="23">
        <v>431</v>
      </c>
      <c r="L22" s="23">
        <v>346</v>
      </c>
      <c r="M22" s="23">
        <v>343</v>
      </c>
      <c r="N22" s="23">
        <v>293</v>
      </c>
      <c r="O22" s="23">
        <v>323</v>
      </c>
      <c r="P22" s="23">
        <v>291</v>
      </c>
      <c r="Q22" s="23">
        <v>346</v>
      </c>
      <c r="R22" s="23">
        <v>321</v>
      </c>
      <c r="S22" s="23">
        <v>266</v>
      </c>
      <c r="T22" s="23">
        <v>346</v>
      </c>
      <c r="U22" s="23">
        <v>382</v>
      </c>
      <c r="V22" s="23">
        <v>311</v>
      </c>
      <c r="W22" s="23">
        <v>444</v>
      </c>
      <c r="X22" s="23">
        <v>508</v>
      </c>
      <c r="Y22" s="92">
        <v>305</v>
      </c>
      <c r="Z22" s="23">
        <v>342</v>
      </c>
      <c r="AA22" s="23">
        <v>362</v>
      </c>
      <c r="AB22" s="23">
        <v>366</v>
      </c>
      <c r="AC22" s="64">
        <v>484</v>
      </c>
      <c r="AD22" s="64">
        <v>465</v>
      </c>
      <c r="AE22" s="185">
        <f>IFERROR(SUM(I22:AD22)/SUM(I23:AD23),0)</f>
        <v>1</v>
      </c>
    </row>
    <row r="23" spans="1:43" s="3" customFormat="1" ht="50.1" customHeight="1" thickTop="1" thickBot="1">
      <c r="A23" s="78"/>
      <c r="B23" s="79"/>
      <c r="C23" s="77"/>
      <c r="D23" s="80"/>
      <c r="E23" s="77"/>
      <c r="F23" s="81"/>
      <c r="G23" s="82"/>
      <c r="H23" s="25" t="str">
        <f>'PANEL DE CONTROL DISTRITAL'!H22</f>
        <v>Credenciales totales en SIIRFE disponibles para entrega</v>
      </c>
      <c r="I23" s="43">
        <v>353</v>
      </c>
      <c r="J23" s="43">
        <v>512</v>
      </c>
      <c r="K23" s="43">
        <v>431</v>
      </c>
      <c r="L23" s="43">
        <v>346</v>
      </c>
      <c r="M23" s="43">
        <v>343</v>
      </c>
      <c r="N23" s="43">
        <v>293</v>
      </c>
      <c r="O23" s="43">
        <v>323</v>
      </c>
      <c r="P23" s="43">
        <v>291</v>
      </c>
      <c r="Q23" s="43">
        <v>346</v>
      </c>
      <c r="R23" s="43">
        <v>321</v>
      </c>
      <c r="S23" s="43">
        <v>266</v>
      </c>
      <c r="T23" s="43">
        <v>346</v>
      </c>
      <c r="U23" s="43">
        <v>382</v>
      </c>
      <c r="V23" s="43">
        <v>311</v>
      </c>
      <c r="W23" s="43">
        <v>444</v>
      </c>
      <c r="X23" s="43">
        <v>508</v>
      </c>
      <c r="Y23" s="43">
        <v>305</v>
      </c>
      <c r="Z23" s="43">
        <v>342</v>
      </c>
      <c r="AA23" s="43">
        <v>362</v>
      </c>
      <c r="AB23" s="43">
        <v>366</v>
      </c>
      <c r="AC23" s="68">
        <v>484</v>
      </c>
      <c r="AD23" s="68">
        <v>465</v>
      </c>
      <c r="AE23" s="186"/>
    </row>
    <row r="24" spans="1:43" s="4" customFormat="1" ht="7.5" customHeight="1" thickTop="1" thickBot="1">
      <c r="A24" s="78"/>
      <c r="B24" s="78"/>
      <c r="C24" s="78"/>
      <c r="D24" s="78"/>
      <c r="E24" s="78"/>
      <c r="F24" s="78"/>
      <c r="G24" s="78"/>
      <c r="H24" s="78"/>
      <c r="I24" s="78"/>
      <c r="J24" s="78"/>
      <c r="K24" s="78"/>
      <c r="L24" s="78"/>
      <c r="M24" s="78"/>
      <c r="N24" s="78"/>
      <c r="O24" s="78"/>
      <c r="P24" s="78"/>
      <c r="Q24" s="78"/>
      <c r="R24" s="78"/>
      <c r="S24" s="78"/>
      <c r="T24" s="78"/>
      <c r="U24" s="78"/>
      <c r="V24" s="78"/>
      <c r="W24" s="78"/>
      <c r="X24" s="78"/>
      <c r="Y24" s="94"/>
      <c r="Z24" s="78"/>
      <c r="AA24" s="78"/>
      <c r="AB24" s="78"/>
      <c r="AC24" s="78"/>
      <c r="AD24" s="78"/>
      <c r="AE24" s="78"/>
    </row>
    <row r="25" spans="1:43" ht="50.1" customHeight="1" thickTop="1" thickBot="1">
      <c r="A25" s="78">
        <f>'PANEL DE CONTROL DISTRITAL'!A24</f>
        <v>6</v>
      </c>
      <c r="B25" s="79" t="str">
        <f>'PANEL DE CONTROL DISTRITAL'!B24</f>
        <v>ENTREGA</v>
      </c>
      <c r="C25" s="77" t="str">
        <f>'PANEL DE CONTROL DISTRITAL'!C24</f>
        <v>Operador de Equipo Tecnológico</v>
      </c>
      <c r="D25" s="80" t="str">
        <f>'PANEL DE CONTROL DISTRITAL'!D24</f>
        <v xml:space="preserve">Efectividad de entrega de CPV en MAC = </v>
      </c>
      <c r="E25" s="77" t="str">
        <f>'PANEL DE CONTROL DISTRITAL'!E24</f>
        <v>(Total de credenciales entregadas / Total de credenciales solicitadas) x 100</v>
      </c>
      <c r="F25" s="81" t="str">
        <f>'PANEL DE CONTROL DISTRITAL'!F24</f>
        <v>Semanal (remesa)</v>
      </c>
      <c r="G25" s="82">
        <f>'PANEL DE CONTROL DISTRITAL'!G24</f>
        <v>0.9</v>
      </c>
      <c r="H25" s="25" t="str">
        <f>'PANEL DE CONTROL DISTRITAL'!H24</f>
        <v xml:space="preserve">Total de credenciales entregadas </v>
      </c>
      <c r="I25" s="23">
        <v>5</v>
      </c>
      <c r="J25" s="23">
        <v>25</v>
      </c>
      <c r="K25" s="23">
        <v>215</v>
      </c>
      <c r="L25" s="23">
        <v>237</v>
      </c>
      <c r="M25" s="23">
        <v>130</v>
      </c>
      <c r="N25" s="23">
        <v>154</v>
      </c>
      <c r="O25" s="23">
        <v>129</v>
      </c>
      <c r="P25" s="23">
        <v>88</v>
      </c>
      <c r="Q25" s="23">
        <v>135</v>
      </c>
      <c r="R25" s="23">
        <v>88</v>
      </c>
      <c r="S25" s="23">
        <v>153</v>
      </c>
      <c r="T25" s="23">
        <v>91</v>
      </c>
      <c r="U25" s="23">
        <v>94</v>
      </c>
      <c r="V25" s="23">
        <v>184</v>
      </c>
      <c r="W25" s="23">
        <v>153</v>
      </c>
      <c r="X25" s="23">
        <v>143</v>
      </c>
      <c r="Y25" s="95">
        <v>277</v>
      </c>
      <c r="Z25" s="23">
        <v>135</v>
      </c>
      <c r="AA25" s="23">
        <v>100</v>
      </c>
      <c r="AB25" s="23">
        <v>218</v>
      </c>
      <c r="AC25" s="64">
        <v>155</v>
      </c>
      <c r="AD25" s="64">
        <v>19</v>
      </c>
      <c r="AE25" s="185">
        <f>IFERROR(SUM(I25:AD25)/SUM(I26:AD26),0)</f>
        <v>1</v>
      </c>
    </row>
    <row r="26" spans="1:43" ht="50.1" customHeight="1" thickTop="1" thickBot="1">
      <c r="A26" s="78"/>
      <c r="B26" s="79"/>
      <c r="C26" s="77"/>
      <c r="D26" s="80"/>
      <c r="E26" s="77"/>
      <c r="F26" s="81"/>
      <c r="G26" s="82"/>
      <c r="H26" s="25" t="str">
        <f>'PANEL DE CONTROL DISTRITAL'!H25</f>
        <v xml:space="preserve"> Total de credenciales solicitadas</v>
      </c>
      <c r="I26" s="43">
        <v>5</v>
      </c>
      <c r="J26" s="43">
        <v>25</v>
      </c>
      <c r="K26" s="43">
        <v>215</v>
      </c>
      <c r="L26" s="43">
        <v>237</v>
      </c>
      <c r="M26" s="43">
        <v>130</v>
      </c>
      <c r="N26" s="43">
        <v>154</v>
      </c>
      <c r="O26" s="43">
        <v>129</v>
      </c>
      <c r="P26" s="43">
        <v>88</v>
      </c>
      <c r="Q26" s="43">
        <v>135</v>
      </c>
      <c r="R26" s="43">
        <v>88</v>
      </c>
      <c r="S26" s="43">
        <v>153</v>
      </c>
      <c r="T26" s="43">
        <v>91</v>
      </c>
      <c r="U26" s="43">
        <v>94</v>
      </c>
      <c r="V26" s="43">
        <v>184</v>
      </c>
      <c r="W26" s="43">
        <v>153</v>
      </c>
      <c r="X26" s="43">
        <v>143</v>
      </c>
      <c r="Y26" s="43">
        <v>277</v>
      </c>
      <c r="Z26" s="43">
        <v>135</v>
      </c>
      <c r="AA26" s="43">
        <v>100</v>
      </c>
      <c r="AB26" s="43">
        <v>218</v>
      </c>
      <c r="AC26" s="68">
        <v>155</v>
      </c>
      <c r="AD26" s="68">
        <v>19</v>
      </c>
      <c r="AE26" s="186"/>
    </row>
    <row r="27" spans="1:43" ht="15.75" customHeight="1" thickTop="1">
      <c r="B27" s="1" t="s">
        <v>116</v>
      </c>
      <c r="H27" s="55"/>
      <c r="I27" s="56"/>
      <c r="J27" s="56"/>
      <c r="K27" s="56"/>
      <c r="L27" s="56"/>
      <c r="M27" s="56"/>
      <c r="N27" s="56"/>
      <c r="O27" s="56"/>
      <c r="P27" s="56"/>
      <c r="Q27" s="56"/>
      <c r="R27" s="56"/>
      <c r="S27" s="56"/>
      <c r="T27" s="56"/>
      <c r="U27" s="56"/>
      <c r="V27" s="56"/>
      <c r="W27" s="56"/>
      <c r="X27" s="56"/>
      <c r="Y27" s="56"/>
      <c r="Z27" s="56"/>
      <c r="AA27" s="56"/>
      <c r="AB27" s="56"/>
      <c r="AC27" s="56"/>
      <c r="AD27" s="56"/>
      <c r="AE27" s="12"/>
    </row>
    <row r="28" spans="1:43" ht="15.75" customHeight="1">
      <c r="H28" s="57"/>
    </row>
    <row r="29" spans="1:43" ht="15.75" customHeight="1">
      <c r="H29" s="57"/>
      <c r="I29" s="179" t="s">
        <v>117</v>
      </c>
      <c r="J29" s="179"/>
      <c r="K29" s="179"/>
      <c r="L29" s="179"/>
    </row>
    <row r="30" spans="1:43" ht="15.75" customHeight="1">
      <c r="H30" s="57"/>
      <c r="I30" s="26"/>
      <c r="J30" s="27" t="s">
        <v>118</v>
      </c>
      <c r="K30" s="27"/>
      <c r="L30" s="27"/>
    </row>
    <row r="31" spans="1:43" ht="39" customHeight="1">
      <c r="H31" s="57"/>
      <c r="I31" s="28"/>
      <c r="J31" s="27" t="s">
        <v>119</v>
      </c>
      <c r="K31" s="27"/>
      <c r="L31" s="27"/>
    </row>
    <row r="32" spans="1:43" ht="30" customHeight="1">
      <c r="H32" s="57"/>
      <c r="I32" s="29"/>
      <c r="J32" s="27" t="s">
        <v>120</v>
      </c>
      <c r="K32" s="27"/>
      <c r="L32" s="27"/>
    </row>
    <row r="33" spans="2:13" ht="30" customHeight="1">
      <c r="H33" s="57"/>
      <c r="I33" s="27"/>
      <c r="J33" s="27"/>
      <c r="K33" s="27"/>
      <c r="L33" s="27"/>
    </row>
    <row r="34" spans="2:13" ht="30" customHeight="1">
      <c r="B34" s="180" t="s">
        <v>121</v>
      </c>
      <c r="C34" s="180"/>
      <c r="D34" s="180"/>
      <c r="E34" s="180"/>
      <c r="F34" s="180"/>
      <c r="G34" s="180"/>
      <c r="H34" s="180"/>
      <c r="I34" s="180"/>
      <c r="J34" s="180"/>
      <c r="K34" s="180"/>
      <c r="L34" s="180"/>
      <c r="M34" s="181"/>
    </row>
    <row r="35" spans="2:13" ht="30" customHeight="1">
      <c r="B35" s="182" t="s">
        <v>122</v>
      </c>
      <c r="C35" s="182"/>
      <c r="D35" s="182"/>
      <c r="E35" s="182"/>
      <c r="F35" s="182"/>
      <c r="G35" s="183"/>
      <c r="H35" s="184" t="s">
        <v>123</v>
      </c>
      <c r="I35" s="182"/>
      <c r="J35" s="182"/>
      <c r="K35" s="182"/>
      <c r="L35" s="182"/>
      <c r="M35" s="183"/>
    </row>
    <row r="36" spans="2:13" ht="30" customHeight="1">
      <c r="B36" s="173"/>
      <c r="C36" s="174"/>
      <c r="D36" s="174"/>
      <c r="E36" s="174"/>
      <c r="F36" s="174"/>
      <c r="G36" s="175"/>
      <c r="H36" s="173"/>
      <c r="I36" s="174"/>
      <c r="J36" s="174"/>
      <c r="K36" s="174"/>
      <c r="L36" s="174"/>
      <c r="M36" s="175"/>
    </row>
    <row r="37" spans="2:13" ht="30" customHeight="1">
      <c r="B37" s="176"/>
      <c r="C37" s="177"/>
      <c r="D37" s="177"/>
      <c r="E37" s="177"/>
      <c r="F37" s="177"/>
      <c r="G37" s="178"/>
      <c r="H37" s="176"/>
      <c r="I37" s="177"/>
      <c r="J37" s="177"/>
      <c r="K37" s="177"/>
      <c r="L37" s="177"/>
      <c r="M37" s="178"/>
    </row>
    <row r="38" spans="2:13" ht="35.1" customHeight="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25">
    <mergeCell ref="AE25:AE26"/>
    <mergeCell ref="AE10:AE11"/>
    <mergeCell ref="AE13:AE14"/>
    <mergeCell ref="AE16:AE17"/>
    <mergeCell ref="AE19:AE20"/>
    <mergeCell ref="AE22:AE23"/>
    <mergeCell ref="I29:L29"/>
    <mergeCell ref="B34:M34"/>
    <mergeCell ref="B35:G35"/>
    <mergeCell ref="H35:M35"/>
    <mergeCell ref="B36:G37"/>
    <mergeCell ref="H36:M37"/>
    <mergeCell ref="AE6:AE9"/>
    <mergeCell ref="B7:D7"/>
    <mergeCell ref="A1:AE1"/>
    <mergeCell ref="F2:G2"/>
    <mergeCell ref="A4:AE4"/>
    <mergeCell ref="A5:AE5"/>
    <mergeCell ref="E7:H7"/>
    <mergeCell ref="I7:X7"/>
    <mergeCell ref="B8:X8"/>
    <mergeCell ref="A6:A9"/>
    <mergeCell ref="B6:H6"/>
    <mergeCell ref="I6:X6"/>
    <mergeCell ref="X2:AE2"/>
  </mergeCells>
  <conditionalFormatting sqref="I21:X21 Z21:AD21">
    <cfRule type="colorScale" priority="706">
      <colorScale>
        <cfvo type="min"/>
        <cfvo type="percentile" val="50"/>
        <cfvo type="max"/>
        <color rgb="FFE98BD7"/>
        <color rgb="FFD5007F"/>
        <color rgb="FF950054"/>
      </colorScale>
    </cfRule>
  </conditionalFormatting>
  <conditionalFormatting sqref="AE10">
    <cfRule type="cellIs" dxfId="84" priority="15" operator="greaterThan">
      <formula>95%</formula>
    </cfRule>
    <cfRule type="cellIs" dxfId="83" priority="16" operator="greaterThanOrEqual">
      <formula>90%</formula>
    </cfRule>
    <cfRule type="cellIs" dxfId="82" priority="17" operator="lessThan">
      <formula>89.99%</formula>
    </cfRule>
  </conditionalFormatting>
  <conditionalFormatting sqref="AE13">
    <cfRule type="cellIs" dxfId="81" priority="12" operator="greaterThan">
      <formula>95%</formula>
    </cfRule>
    <cfRule type="cellIs" dxfId="80" priority="13" operator="greaterThanOrEqual">
      <formula>90%</formula>
    </cfRule>
    <cfRule type="cellIs" dxfId="79" priority="14" operator="lessThan">
      <formula>89.99%</formula>
    </cfRule>
  </conditionalFormatting>
  <conditionalFormatting sqref="AE16">
    <cfRule type="cellIs" dxfId="78" priority="9" operator="greaterThan">
      <formula>95%</formula>
    </cfRule>
    <cfRule type="cellIs" dxfId="77" priority="10" operator="greaterThanOrEqual">
      <formula>90%</formula>
    </cfRule>
    <cfRule type="cellIs" dxfId="76" priority="11" operator="lessThan">
      <formula>89.99%</formula>
    </cfRule>
  </conditionalFormatting>
  <conditionalFormatting sqref="AE19">
    <cfRule type="cellIs" dxfId="75" priority="6" operator="greaterThan">
      <formula>95%</formula>
    </cfRule>
    <cfRule type="cellIs" dxfId="74" priority="7" operator="greaterThanOrEqual">
      <formula>90%</formula>
    </cfRule>
    <cfRule type="cellIs" dxfId="73" priority="8" operator="lessThan">
      <formula>89.99%</formula>
    </cfRule>
  </conditionalFormatting>
  <conditionalFormatting sqref="AE22">
    <cfRule type="cellIs" dxfId="72" priority="1" operator="greaterThanOrEqual">
      <formula>100%</formula>
    </cfRule>
    <cfRule type="cellIs" dxfId="71" priority="2" operator="lessThan">
      <formula>99.99%</formula>
    </cfRule>
  </conditionalFormatting>
  <conditionalFormatting sqref="AE25">
    <cfRule type="cellIs" dxfId="70" priority="3" operator="greaterThan">
      <formula>95%</formula>
    </cfRule>
    <cfRule type="cellIs" dxfId="69" priority="4" operator="greaterThanOrEqual">
      <formula>90%</formula>
    </cfRule>
    <cfRule type="cellIs" dxfId="68" priority="5" operator="lessThan">
      <formula>89.99%</formula>
    </cfRule>
  </conditionalFormatting>
  <dataValidations count="1">
    <dataValidation showDropDown="1" showInputMessage="1" showErrorMessage="1" sqref="C21 G19:G23 G10:G11 G16:G17 G13:G14 G25:G26" xr:uid="{0FF5E2F8-14AB-4245-8188-2740DA173107}"/>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34FC01-1E9E-4ADB-AB12-C5372B6480E9}">
  <sheetPr>
    <tabColor theme="8"/>
  </sheetPr>
  <dimension ref="A1:AQ48"/>
  <sheetViews>
    <sheetView showGridLines="0" topLeftCell="S20" zoomScale="85" zoomScaleNormal="85" workbookViewId="0">
      <selection activeCell="AE25" sqref="AE25:AE26"/>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0" width="10.7109375" style="1" customWidth="1"/>
    <col min="31" max="31" width="22.7109375" style="1" customWidth="1"/>
    <col min="32" max="16384" width="11.42578125" style="1"/>
  </cols>
  <sheetData>
    <row r="1" spans="1:43" ht="40.5" customHeight="1">
      <c r="A1" s="148" t="str">
        <f>'PANEL DE CONTROL DISTRITAL'!A1:Q1</f>
        <v>INSTITUTO NACIONAL ELECTORAL
SISTEMA DE GESTIÓN DE LA CALIDAD
ESTADO DE MÉXICO</v>
      </c>
      <c r="B1" s="148"/>
      <c r="C1" s="148"/>
      <c r="D1" s="148"/>
      <c r="E1" s="148"/>
      <c r="F1" s="148"/>
      <c r="G1" s="148"/>
      <c r="H1" s="148"/>
      <c r="I1" s="148"/>
      <c r="J1" s="148"/>
      <c r="K1" s="148"/>
      <c r="L1" s="148"/>
      <c r="M1" s="148"/>
      <c r="N1" s="148"/>
      <c r="O1" s="148"/>
      <c r="P1" s="148"/>
      <c r="Q1" s="148"/>
      <c r="R1" s="148"/>
      <c r="S1" s="148"/>
      <c r="T1" s="148"/>
      <c r="U1" s="148"/>
      <c r="V1" s="148"/>
      <c r="W1" s="148"/>
      <c r="X1" s="148"/>
      <c r="Y1" s="148"/>
      <c r="Z1" s="148"/>
      <c r="AA1" s="148"/>
      <c r="AB1" s="148"/>
      <c r="AC1" s="148"/>
      <c r="AD1" s="148"/>
      <c r="AE1" s="148"/>
    </row>
    <row r="2" spans="1:43" ht="33.75" customHeight="1">
      <c r="A2" s="11"/>
      <c r="B2" s="11"/>
      <c r="C2" s="11"/>
      <c r="D2" s="9" t="s">
        <v>89</v>
      </c>
      <c r="E2" s="9">
        <v>39</v>
      </c>
      <c r="F2" s="149" t="s">
        <v>90</v>
      </c>
      <c r="G2" s="149"/>
      <c r="H2" s="20">
        <v>153951</v>
      </c>
      <c r="I2" s="19"/>
      <c r="J2" s="19"/>
      <c r="K2" s="19"/>
      <c r="L2" s="19"/>
      <c r="M2" s="19"/>
      <c r="N2" s="19"/>
      <c r="O2" s="19"/>
      <c r="P2" s="19"/>
      <c r="Q2" s="19"/>
      <c r="R2" s="19"/>
      <c r="S2" s="19"/>
      <c r="T2" s="19"/>
      <c r="U2" s="19"/>
      <c r="V2" s="19"/>
      <c r="W2" s="58"/>
      <c r="X2" s="150" t="str">
        <f>'PANEL DE CONTROL DISTRITAL'!M2</f>
        <v>Fecha de corte: 22/01/2024</v>
      </c>
      <c r="Y2" s="150"/>
      <c r="Z2" s="150"/>
      <c r="AA2" s="150"/>
      <c r="AB2" s="150"/>
      <c r="AC2" s="150"/>
      <c r="AD2" s="150"/>
      <c r="AE2" s="150"/>
      <c r="AF2" s="15"/>
    </row>
    <row r="3" spans="1:43" ht="11.25" customHeight="1">
      <c r="A3" s="11"/>
      <c r="B3" s="6"/>
      <c r="C3" s="6"/>
      <c r="D3" s="6"/>
      <c r="E3" s="6"/>
      <c r="F3" s="6"/>
      <c r="G3" s="6"/>
      <c r="H3" s="6"/>
      <c r="I3" s="6"/>
      <c r="J3" s="6"/>
      <c r="K3" s="6"/>
      <c r="L3" s="6"/>
      <c r="M3" s="6"/>
      <c r="N3" s="6"/>
      <c r="O3" s="6"/>
      <c r="P3" s="6"/>
      <c r="Q3" s="6"/>
      <c r="R3" s="6"/>
      <c r="S3" s="6"/>
      <c r="T3" s="6"/>
      <c r="U3" s="6"/>
      <c r="V3" s="6"/>
      <c r="W3" s="6"/>
      <c r="X3" s="6"/>
      <c r="Y3" s="6"/>
      <c r="Z3" s="6"/>
      <c r="AA3" s="6"/>
      <c r="AB3" s="6"/>
      <c r="AC3" s="6"/>
      <c r="AD3" s="6"/>
    </row>
    <row r="4" spans="1:43" ht="30" customHeight="1">
      <c r="A4" s="154" t="s">
        <v>91</v>
      </c>
      <c r="B4" s="155"/>
      <c r="C4" s="155"/>
      <c r="D4" s="155"/>
      <c r="E4" s="155"/>
      <c r="F4" s="155"/>
      <c r="G4" s="155"/>
      <c r="H4" s="155"/>
      <c r="I4" s="155"/>
      <c r="J4" s="155"/>
      <c r="K4" s="155"/>
      <c r="L4" s="155"/>
      <c r="M4" s="155"/>
      <c r="N4" s="155"/>
      <c r="O4" s="155"/>
      <c r="P4" s="155"/>
      <c r="Q4" s="155"/>
      <c r="R4" s="155"/>
      <c r="S4" s="155"/>
      <c r="T4" s="155"/>
      <c r="U4" s="155"/>
      <c r="V4" s="155"/>
      <c r="W4" s="155"/>
      <c r="X4" s="155"/>
      <c r="Y4" s="155"/>
      <c r="Z4" s="155"/>
      <c r="AA4" s="155"/>
      <c r="AB4" s="155"/>
      <c r="AC4" s="155"/>
      <c r="AD4" s="155"/>
      <c r="AE4" s="156"/>
      <c r="AG4" s="18"/>
    </row>
    <row r="5" spans="1:43" ht="5.25" customHeight="1">
      <c r="A5" s="157"/>
      <c r="B5" s="158"/>
      <c r="C5" s="158"/>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9"/>
    </row>
    <row r="6" spans="1:43" ht="18" customHeight="1">
      <c r="A6" s="151" t="str">
        <f>'PANEL DE CONTROL DISTRITAL'!A6</f>
        <v>Número</v>
      </c>
      <c r="B6" s="152" t="str">
        <f>'PANEL DE CONTROL DISTRITAL'!B6</f>
        <v xml:space="preserve">PROCESOS SUSTANTIVOS E INDICADORES </v>
      </c>
      <c r="C6" s="152"/>
      <c r="D6" s="152"/>
      <c r="E6" s="152"/>
      <c r="F6" s="152"/>
      <c r="G6" s="152"/>
      <c r="H6" s="152"/>
      <c r="I6" s="160" t="s">
        <v>92</v>
      </c>
      <c r="J6" s="161"/>
      <c r="K6" s="161"/>
      <c r="L6" s="161"/>
      <c r="M6" s="161"/>
      <c r="N6" s="161"/>
      <c r="O6" s="161"/>
      <c r="P6" s="161"/>
      <c r="Q6" s="161"/>
      <c r="R6" s="161"/>
      <c r="S6" s="161"/>
      <c r="T6" s="161"/>
      <c r="U6" s="161"/>
      <c r="V6" s="161"/>
      <c r="W6" s="161"/>
      <c r="X6" s="161"/>
      <c r="Y6" s="85"/>
      <c r="Z6" s="85"/>
      <c r="AA6" s="85"/>
      <c r="AB6" s="85"/>
      <c r="AC6" s="85"/>
      <c r="AD6" s="85"/>
      <c r="AE6" s="153" t="s">
        <v>93</v>
      </c>
    </row>
    <row r="7" spans="1:43" ht="17.25" customHeight="1">
      <c r="A7" s="151"/>
      <c r="B7" s="152" t="str">
        <f>'PANEL DE CONTROL DISTRITAL'!B7</f>
        <v>DESCRIPCIÓN</v>
      </c>
      <c r="C7" s="152"/>
      <c r="D7" s="152"/>
      <c r="E7" s="152" t="str">
        <f>'PANEL DE CONTROL DISTRITAL'!E7</f>
        <v>MEDICIÓN</v>
      </c>
      <c r="F7" s="152"/>
      <c r="G7" s="152"/>
      <c r="H7" s="152"/>
      <c r="I7" s="162" t="str">
        <f>'PANEL DE CONTROL DISTRITAL'!A5</f>
        <v>CAMPAÑA ANUAL INTENSA 2023</v>
      </c>
      <c r="J7" s="163"/>
      <c r="K7" s="163"/>
      <c r="L7" s="163"/>
      <c r="M7" s="163"/>
      <c r="N7" s="163"/>
      <c r="O7" s="163"/>
      <c r="P7" s="163"/>
      <c r="Q7" s="163"/>
      <c r="R7" s="163"/>
      <c r="S7" s="163"/>
      <c r="T7" s="163"/>
      <c r="U7" s="163"/>
      <c r="V7" s="163"/>
      <c r="W7" s="163"/>
      <c r="X7" s="163"/>
      <c r="Y7" s="86"/>
      <c r="Z7" s="86"/>
      <c r="AA7" s="86"/>
      <c r="AB7" s="86"/>
      <c r="AC7" s="86"/>
      <c r="AD7" s="86"/>
      <c r="AE7" s="153"/>
    </row>
    <row r="8" spans="1:43" ht="5.25" customHeight="1">
      <c r="A8" s="151"/>
      <c r="B8" s="164"/>
      <c r="C8" s="165"/>
      <c r="D8" s="165"/>
      <c r="E8" s="165"/>
      <c r="F8" s="165"/>
      <c r="G8" s="165"/>
      <c r="H8" s="165"/>
      <c r="I8" s="165"/>
      <c r="J8" s="165"/>
      <c r="K8" s="165"/>
      <c r="L8" s="165"/>
      <c r="M8" s="165"/>
      <c r="N8" s="165"/>
      <c r="O8" s="165"/>
      <c r="P8" s="165"/>
      <c r="Q8" s="165"/>
      <c r="R8" s="165"/>
      <c r="S8" s="165"/>
      <c r="T8" s="165"/>
      <c r="U8" s="165"/>
      <c r="V8" s="165"/>
      <c r="W8" s="165"/>
      <c r="X8" s="165"/>
      <c r="Y8" s="87"/>
      <c r="Z8" s="87"/>
      <c r="AA8" s="87"/>
      <c r="AB8" s="87"/>
      <c r="AC8" s="87"/>
      <c r="AD8" s="87"/>
      <c r="AE8" s="153"/>
    </row>
    <row r="9" spans="1:43" s="2" customFormat="1" ht="29.25" customHeight="1" thickTop="1" thickBot="1">
      <c r="A9" s="151"/>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42" t="str">
        <f>'PANEL DE CONTROL DISTRITAL'!H8</f>
        <v>Nominativo</v>
      </c>
      <c r="I9" s="31" t="str">
        <f>'152551'!I9</f>
        <v>2023-37</v>
      </c>
      <c r="J9" s="31" t="str">
        <f>'152551'!J9</f>
        <v>2023-38</v>
      </c>
      <c r="K9" s="31" t="str">
        <f>'152551'!K9</f>
        <v>2023-39</v>
      </c>
      <c r="L9" s="31" t="str">
        <f>'152551'!L9</f>
        <v>2023-40</v>
      </c>
      <c r="M9" s="31" t="str">
        <f>'152551'!M9</f>
        <v>2023-41</v>
      </c>
      <c r="N9" s="31" t="str">
        <f>'152551'!N9</f>
        <v>2023-42</v>
      </c>
      <c r="O9" s="31" t="str">
        <f>'152551'!O9</f>
        <v>2023-43</v>
      </c>
      <c r="P9" s="31" t="str">
        <f>'152551'!P9</f>
        <v>2023-44</v>
      </c>
      <c r="Q9" s="31" t="str">
        <f>'152551'!Q9</f>
        <v>2023-45</v>
      </c>
      <c r="R9" s="31" t="str">
        <f>'152551'!R9</f>
        <v>2023-46</v>
      </c>
      <c r="S9" s="31" t="str">
        <f>'152551'!S9</f>
        <v>2023-47</v>
      </c>
      <c r="T9" s="31" t="str">
        <f>'152551'!T9</f>
        <v>2023-48</v>
      </c>
      <c r="U9" s="31" t="str">
        <f>'152551'!U9</f>
        <v>2023-49</v>
      </c>
      <c r="V9" s="31" t="str">
        <f>'152551'!V9</f>
        <v>2023-50</v>
      </c>
      <c r="W9" s="31" t="str">
        <f>'152551'!W9</f>
        <v>2023-51</v>
      </c>
      <c r="X9" s="31" t="str">
        <f>'152551'!X9</f>
        <v>2023-52</v>
      </c>
      <c r="Y9" s="31" t="s">
        <v>110</v>
      </c>
      <c r="Z9" s="31" t="s">
        <v>111</v>
      </c>
      <c r="AA9" s="31" t="s">
        <v>112</v>
      </c>
      <c r="AB9" s="31" t="s">
        <v>113</v>
      </c>
      <c r="AC9" s="31" t="s">
        <v>114</v>
      </c>
      <c r="AD9" s="31" t="s">
        <v>115</v>
      </c>
      <c r="AE9" s="153"/>
    </row>
    <row r="10" spans="1:43" s="2" customFormat="1" ht="50.1" customHeight="1" thickTop="1" thickBot="1">
      <c r="A10" s="167">
        <f>'PANEL DE CONTROL DISTRITAL'!A9</f>
        <v>1</v>
      </c>
      <c r="B10" s="169" t="str">
        <f>'PANEL DE CONTROL DISTRITAL'!B9</f>
        <v>ENTREVISTA</v>
      </c>
      <c r="C10" s="166" t="str">
        <f>'PANEL DE CONTROL DISTRITAL'!C9</f>
        <v xml:space="preserve"> Auxiliar de Atención Ciudadana</v>
      </c>
      <c r="D10" s="170" t="str">
        <f>'PANEL DE CONTROL DISTRITAL'!D9</f>
        <v>Efectividad de la entrevista =</v>
      </c>
      <c r="E10" s="166" t="str">
        <f>'PANEL DE CONTROL DISTRITAL'!E9</f>
        <v>(Número de trámites aplicados / (Número de fichas requisitadas - Notificaciones de improcedencia de trámite)) x 100</v>
      </c>
      <c r="F10" s="171" t="str">
        <f>'PANEL DE CONTROL DISTRITAL'!F9</f>
        <v>Semanal (remesa)</v>
      </c>
      <c r="G10" s="172">
        <f>'PANEL DE CONTROL DISTRITAL'!G9</f>
        <v>0.9</v>
      </c>
      <c r="H10" s="25" t="str">
        <f>'PANEL DE CONTROL DISTRITAL'!H9</f>
        <v>Número de trámites aplicados</v>
      </c>
      <c r="I10" s="23">
        <v>131</v>
      </c>
      <c r="J10" s="23">
        <v>888</v>
      </c>
      <c r="K10" s="23">
        <v>769</v>
      </c>
      <c r="L10" s="23">
        <v>878</v>
      </c>
      <c r="M10" s="23">
        <v>886</v>
      </c>
      <c r="N10" s="23">
        <v>955</v>
      </c>
      <c r="O10" s="23">
        <v>865</v>
      </c>
      <c r="P10" s="23">
        <v>885</v>
      </c>
      <c r="Q10" s="23">
        <v>870</v>
      </c>
      <c r="R10" s="23">
        <v>602</v>
      </c>
      <c r="S10" s="23">
        <v>1062</v>
      </c>
      <c r="T10" s="23">
        <v>1142</v>
      </c>
      <c r="U10" s="23">
        <v>1102</v>
      </c>
      <c r="V10" s="23">
        <v>1514</v>
      </c>
      <c r="W10" s="23">
        <v>1309</v>
      </c>
      <c r="X10" s="23">
        <v>1116</v>
      </c>
      <c r="Y10" s="23">
        <v>1263</v>
      </c>
      <c r="Z10" s="23">
        <v>1115</v>
      </c>
      <c r="AA10" s="23">
        <v>1436</v>
      </c>
      <c r="AB10" s="23">
        <v>2132</v>
      </c>
      <c r="AC10" s="75">
        <v>2362</v>
      </c>
      <c r="AD10" s="64">
        <v>889</v>
      </c>
      <c r="AE10" s="168">
        <f>IFERROR(SUM(I10:AD10)/SUM(I11:AD11),0)</f>
        <v>1</v>
      </c>
    </row>
    <row r="11" spans="1:43" s="2" customFormat="1" ht="50.1" customHeight="1" thickTop="1" thickBot="1">
      <c r="A11" s="167"/>
      <c r="B11" s="169"/>
      <c r="C11" s="166"/>
      <c r="D11" s="170"/>
      <c r="E11" s="166"/>
      <c r="F11" s="171"/>
      <c r="G11" s="172"/>
      <c r="H11" s="25" t="str">
        <f>'PANEL DE CONTROL DISTRITAL'!H10</f>
        <v>Número de fichas requisitadas - Notificaciones de improcedencia de trámite</v>
      </c>
      <c r="I11" s="43">
        <v>131</v>
      </c>
      <c r="J11" s="43">
        <v>888</v>
      </c>
      <c r="K11" s="43">
        <v>769</v>
      </c>
      <c r="L11" s="43">
        <v>878</v>
      </c>
      <c r="M11" s="43">
        <v>886</v>
      </c>
      <c r="N11" s="43">
        <v>955</v>
      </c>
      <c r="O11" s="43">
        <v>865</v>
      </c>
      <c r="P11" s="43">
        <v>885</v>
      </c>
      <c r="Q11" s="43">
        <v>870</v>
      </c>
      <c r="R11" s="43">
        <v>602</v>
      </c>
      <c r="S11" s="43">
        <v>1062</v>
      </c>
      <c r="T11" s="43">
        <v>1142</v>
      </c>
      <c r="U11" s="43">
        <v>1102</v>
      </c>
      <c r="V11" s="43">
        <v>1514</v>
      </c>
      <c r="W11" s="43">
        <v>1309</v>
      </c>
      <c r="X11" s="43">
        <v>1116</v>
      </c>
      <c r="Y11" s="43">
        <v>1263</v>
      </c>
      <c r="Z11" s="43">
        <v>1115</v>
      </c>
      <c r="AA11" s="43">
        <v>1436</v>
      </c>
      <c r="AB11" s="43">
        <v>2132</v>
      </c>
      <c r="AC11" s="98">
        <v>2362</v>
      </c>
      <c r="AD11" s="68">
        <v>889</v>
      </c>
      <c r="AE11" s="168"/>
    </row>
    <row r="12" spans="1:43" s="45" customFormat="1" ht="8.1" customHeight="1" thickTop="1" thickBot="1">
      <c r="A12" s="167"/>
      <c r="B12" s="167"/>
      <c r="C12" s="167"/>
      <c r="D12" s="167"/>
      <c r="E12" s="167"/>
      <c r="F12" s="167"/>
      <c r="G12" s="167"/>
      <c r="H12" s="167"/>
      <c r="I12" s="167"/>
      <c r="J12" s="167"/>
      <c r="K12" s="167"/>
      <c r="L12" s="167"/>
      <c r="M12" s="167"/>
      <c r="N12" s="167"/>
      <c r="O12" s="167"/>
      <c r="P12" s="167"/>
      <c r="Q12" s="167"/>
      <c r="R12" s="167"/>
      <c r="S12" s="167"/>
      <c r="T12" s="167"/>
      <c r="U12" s="167"/>
      <c r="V12" s="167"/>
      <c r="W12" s="167"/>
      <c r="X12" s="167"/>
      <c r="Y12" s="167"/>
      <c r="Z12" s="167"/>
      <c r="AA12" s="167"/>
      <c r="AB12" s="167"/>
      <c r="AC12" s="167"/>
      <c r="AD12" s="167"/>
      <c r="AE12" s="167"/>
      <c r="AF12" s="44"/>
      <c r="AG12" s="44"/>
      <c r="AH12" s="44"/>
      <c r="AI12" s="44"/>
      <c r="AJ12" s="44"/>
      <c r="AK12" s="44"/>
      <c r="AL12" s="44"/>
      <c r="AM12" s="44"/>
      <c r="AN12" s="44"/>
      <c r="AO12" s="44"/>
      <c r="AP12" s="44"/>
      <c r="AQ12" s="44"/>
    </row>
    <row r="13" spans="1:43" s="3" customFormat="1" ht="50.1" customHeight="1" thickTop="1" thickBot="1">
      <c r="A13" s="167">
        <f>'PANEL DE CONTROL DISTRITAL'!A12</f>
        <v>2</v>
      </c>
      <c r="B13" s="169" t="str">
        <f>'PANEL DE CONTROL DISTRITAL'!B12</f>
        <v>TRÁMITE</v>
      </c>
      <c r="C13" s="166" t="str">
        <f>'PANEL DE CONTROL DISTRITAL'!C12</f>
        <v>Operador de Equipo Tecnológico</v>
      </c>
      <c r="D13" s="170" t="str">
        <f>'PANEL DE CONTROL DISTRITAL'!D12</f>
        <v>Trámites exitosos efectivos=</v>
      </c>
      <c r="E13" s="166" t="str">
        <f>'PANEL DE CONTROL DISTRITAL'!E12</f>
        <v>(Número de trámites exitosos / Número de trámites aplicados) x 100</v>
      </c>
      <c r="F13" s="171" t="str">
        <f>'PANEL DE CONTROL DISTRITAL'!F12</f>
        <v>Semanal (remesa)</v>
      </c>
      <c r="G13" s="172">
        <f>'PANEL DE CONTROL DISTRITAL'!G12</f>
        <v>0.9</v>
      </c>
      <c r="H13" s="25" t="str">
        <f>'PANEL DE CONTROL DISTRITAL'!H12</f>
        <v>Número de trámites exitosos</v>
      </c>
      <c r="I13" s="23">
        <v>130</v>
      </c>
      <c r="J13" s="23">
        <v>888</v>
      </c>
      <c r="K13" s="23">
        <v>769</v>
      </c>
      <c r="L13" s="23">
        <v>877</v>
      </c>
      <c r="M13" s="23">
        <v>886</v>
      </c>
      <c r="N13" s="23">
        <v>954</v>
      </c>
      <c r="O13" s="23">
        <v>865</v>
      </c>
      <c r="P13" s="23">
        <v>885</v>
      </c>
      <c r="Q13" s="23">
        <v>869</v>
      </c>
      <c r="R13" s="23">
        <v>602</v>
      </c>
      <c r="S13" s="23">
        <v>1060</v>
      </c>
      <c r="T13" s="23">
        <v>1140</v>
      </c>
      <c r="U13" s="23">
        <v>1101</v>
      </c>
      <c r="V13" s="23">
        <v>1509</v>
      </c>
      <c r="W13" s="23">
        <v>1308</v>
      </c>
      <c r="X13" s="23">
        <v>1115</v>
      </c>
      <c r="Y13" s="23">
        <v>1262</v>
      </c>
      <c r="Z13" s="23">
        <v>1114</v>
      </c>
      <c r="AA13" s="23">
        <v>1436</v>
      </c>
      <c r="AB13" s="23">
        <v>2130</v>
      </c>
      <c r="AC13" s="75">
        <v>2360</v>
      </c>
      <c r="AD13" s="64">
        <v>889</v>
      </c>
      <c r="AE13" s="168">
        <f>IFERROR(SUM(I13:AD13)/SUM(I14:AD14),0)</f>
        <v>0.99925518268713531</v>
      </c>
    </row>
    <row r="14" spans="1:43" s="3" customFormat="1" ht="50.1" customHeight="1" thickTop="1" thickBot="1">
      <c r="A14" s="167"/>
      <c r="B14" s="169"/>
      <c r="C14" s="166"/>
      <c r="D14" s="170"/>
      <c r="E14" s="166"/>
      <c r="F14" s="171"/>
      <c r="G14" s="172"/>
      <c r="H14" s="25" t="str">
        <f>'PANEL DE CONTROL DISTRITAL'!H13</f>
        <v>Número de trámites aplicados</v>
      </c>
      <c r="I14" s="43">
        <v>131</v>
      </c>
      <c r="J14" s="43">
        <v>888</v>
      </c>
      <c r="K14" s="43">
        <v>769</v>
      </c>
      <c r="L14" s="43">
        <v>877</v>
      </c>
      <c r="M14" s="43">
        <v>886</v>
      </c>
      <c r="N14" s="43">
        <v>955</v>
      </c>
      <c r="O14" s="43">
        <v>865</v>
      </c>
      <c r="P14" s="43">
        <v>885</v>
      </c>
      <c r="Q14" s="43">
        <v>869</v>
      </c>
      <c r="R14" s="43">
        <v>602</v>
      </c>
      <c r="S14" s="43">
        <v>1062</v>
      </c>
      <c r="T14" s="43">
        <v>1141</v>
      </c>
      <c r="U14" s="43">
        <v>1102</v>
      </c>
      <c r="V14" s="43">
        <v>1514</v>
      </c>
      <c r="W14" s="43">
        <v>1309</v>
      </c>
      <c r="X14" s="43">
        <v>1115</v>
      </c>
      <c r="Y14" s="43">
        <v>1263</v>
      </c>
      <c r="Z14" s="43">
        <v>1115</v>
      </c>
      <c r="AA14" s="43">
        <v>1436</v>
      </c>
      <c r="AB14" s="43">
        <v>2132</v>
      </c>
      <c r="AC14" s="98">
        <v>2362</v>
      </c>
      <c r="AD14" s="68">
        <v>889</v>
      </c>
      <c r="AE14" s="168"/>
    </row>
    <row r="15" spans="1:43" s="45" customFormat="1" ht="8.1" customHeight="1" thickTop="1" thickBot="1">
      <c r="A15" s="167"/>
      <c r="B15" s="167"/>
      <c r="C15" s="167"/>
      <c r="D15" s="167"/>
      <c r="E15" s="167"/>
      <c r="F15" s="167"/>
      <c r="G15" s="167"/>
      <c r="H15" s="167"/>
      <c r="I15" s="167"/>
      <c r="J15" s="167"/>
      <c r="K15" s="167"/>
      <c r="L15" s="167"/>
      <c r="M15" s="167"/>
      <c r="N15" s="167"/>
      <c r="O15" s="167"/>
      <c r="P15" s="167"/>
      <c r="Q15" s="167"/>
      <c r="R15" s="167"/>
      <c r="S15" s="167"/>
      <c r="T15" s="167"/>
      <c r="U15" s="167"/>
      <c r="V15" s="167"/>
      <c r="W15" s="167"/>
      <c r="X15" s="167"/>
      <c r="Y15" s="167"/>
      <c r="Z15" s="167"/>
      <c r="AA15" s="167"/>
      <c r="AB15" s="167"/>
      <c r="AC15" s="167"/>
      <c r="AD15" s="167"/>
      <c r="AE15" s="167"/>
      <c r="AF15" s="44"/>
      <c r="AG15" s="44"/>
      <c r="AH15" s="44"/>
      <c r="AI15" s="44"/>
      <c r="AJ15" s="44"/>
      <c r="AK15" s="44"/>
      <c r="AL15" s="44"/>
      <c r="AM15" s="44"/>
      <c r="AN15" s="44"/>
      <c r="AO15" s="44"/>
      <c r="AP15" s="44"/>
      <c r="AQ15" s="44"/>
    </row>
    <row r="16" spans="1:43" s="3" customFormat="1" ht="50.1" customHeight="1" thickTop="1" thickBot="1">
      <c r="A16" s="167">
        <f>'PANEL DE CONTROL DISTRITAL'!A15</f>
        <v>3</v>
      </c>
      <c r="B16" s="169" t="str">
        <f>'PANEL DE CONTROL DISTRITAL'!B15</f>
        <v>TRANSFERENCIA</v>
      </c>
      <c r="C16" s="166" t="str">
        <f>'PANEL DE CONTROL DISTRITAL'!C15</f>
        <v>Responsable de Módulo</v>
      </c>
      <c r="D16" s="170" t="str">
        <f>'PANEL DE CONTROL DISTRITAL'!D15</f>
        <v xml:space="preserve">Transacciones exitosas = </v>
      </c>
      <c r="E16" s="166" t="str">
        <f>'PANEL DE CONTROL DISTRITAL'!E15</f>
        <v>(Número de Archivos de Transacción aceptados /Total de Archivos de Transacción procesados) x100</v>
      </c>
      <c r="F16" s="171" t="str">
        <f>'PANEL DE CONTROL DISTRITAL'!F15</f>
        <v>Semanal (remesa)</v>
      </c>
      <c r="G16" s="172">
        <f>'PANEL DE CONTROL DISTRITAL'!G15</f>
        <v>0.9</v>
      </c>
      <c r="H16" s="25" t="str">
        <f>'PANEL DE CONTROL DISTRITAL'!H15</f>
        <v>Número de Archivos de Transacción aceptados</v>
      </c>
      <c r="I16" s="23">
        <v>131</v>
      </c>
      <c r="J16" s="23">
        <v>888</v>
      </c>
      <c r="K16" s="23">
        <v>769</v>
      </c>
      <c r="L16" s="23">
        <v>878</v>
      </c>
      <c r="M16" s="23">
        <v>886</v>
      </c>
      <c r="N16" s="23">
        <v>955</v>
      </c>
      <c r="O16" s="23">
        <v>865</v>
      </c>
      <c r="P16" s="23">
        <v>885</v>
      </c>
      <c r="Q16" s="23">
        <v>870</v>
      </c>
      <c r="R16" s="23">
        <v>602</v>
      </c>
      <c r="S16" s="23">
        <v>1060</v>
      </c>
      <c r="T16" s="23">
        <v>1142</v>
      </c>
      <c r="U16" s="23">
        <v>1102</v>
      </c>
      <c r="V16" s="23">
        <v>1514</v>
      </c>
      <c r="W16" s="23">
        <v>1309</v>
      </c>
      <c r="X16" s="23">
        <v>1116</v>
      </c>
      <c r="Y16" s="23">
        <v>1263</v>
      </c>
      <c r="Z16" s="23">
        <v>1115</v>
      </c>
      <c r="AA16" s="23">
        <v>1436</v>
      </c>
      <c r="AB16" s="23">
        <v>2132</v>
      </c>
      <c r="AC16" s="75">
        <v>2362</v>
      </c>
      <c r="AD16" s="64">
        <v>889</v>
      </c>
      <c r="AE16" s="168">
        <f>IFERROR(SUM(I16:AD16)/SUM(I17:AD17),0)</f>
        <v>1</v>
      </c>
    </row>
    <row r="17" spans="1:43" s="3" customFormat="1" ht="50.1" customHeight="1" thickTop="1" thickBot="1">
      <c r="A17" s="167"/>
      <c r="B17" s="169"/>
      <c r="C17" s="166"/>
      <c r="D17" s="170"/>
      <c r="E17" s="166"/>
      <c r="F17" s="171"/>
      <c r="G17" s="172"/>
      <c r="H17" s="25" t="str">
        <f>'PANEL DE CONTROL DISTRITAL'!H16</f>
        <v>Total de Archivos de Transacción procesados</v>
      </c>
      <c r="I17" s="43">
        <v>131</v>
      </c>
      <c r="J17" s="43">
        <v>888</v>
      </c>
      <c r="K17" s="43">
        <v>769</v>
      </c>
      <c r="L17" s="43">
        <v>878</v>
      </c>
      <c r="M17" s="43">
        <v>886</v>
      </c>
      <c r="N17" s="43">
        <v>955</v>
      </c>
      <c r="O17" s="43">
        <v>865</v>
      </c>
      <c r="P17" s="43">
        <v>885</v>
      </c>
      <c r="Q17" s="43">
        <v>870</v>
      </c>
      <c r="R17" s="43">
        <v>602</v>
      </c>
      <c r="S17" s="43">
        <v>1060</v>
      </c>
      <c r="T17" s="43">
        <v>1142</v>
      </c>
      <c r="U17" s="43">
        <v>1102</v>
      </c>
      <c r="V17" s="43">
        <v>1514</v>
      </c>
      <c r="W17" s="43">
        <v>1309</v>
      </c>
      <c r="X17" s="43">
        <v>1116</v>
      </c>
      <c r="Y17" s="43">
        <v>1263</v>
      </c>
      <c r="Z17" s="43">
        <v>1115</v>
      </c>
      <c r="AA17" s="43">
        <v>1436</v>
      </c>
      <c r="AB17" s="43">
        <v>2132</v>
      </c>
      <c r="AC17" s="98">
        <v>2362</v>
      </c>
      <c r="AD17" s="68">
        <v>889</v>
      </c>
      <c r="AE17" s="168"/>
    </row>
    <row r="18" spans="1:43" s="45" customFormat="1" ht="8.1" customHeight="1" thickTop="1" thickBot="1">
      <c r="A18" s="167"/>
      <c r="B18" s="167"/>
      <c r="C18" s="167"/>
      <c r="D18" s="167"/>
      <c r="E18" s="167"/>
      <c r="F18" s="167"/>
      <c r="G18" s="167"/>
      <c r="H18" s="167"/>
      <c r="I18" s="167"/>
      <c r="J18" s="167"/>
      <c r="K18" s="167"/>
      <c r="L18" s="167"/>
      <c r="M18" s="167"/>
      <c r="N18" s="167"/>
      <c r="O18" s="167"/>
      <c r="P18" s="167"/>
      <c r="Q18" s="167"/>
      <c r="R18" s="167"/>
      <c r="S18" s="167"/>
      <c r="T18" s="167"/>
      <c r="U18" s="167"/>
      <c r="V18" s="167"/>
      <c r="W18" s="167"/>
      <c r="X18" s="167"/>
      <c r="Y18" s="167"/>
      <c r="Z18" s="167"/>
      <c r="AA18" s="167"/>
      <c r="AB18" s="167"/>
      <c r="AC18" s="167"/>
      <c r="AD18" s="167"/>
      <c r="AE18" s="167"/>
      <c r="AF18" s="44"/>
      <c r="AG18" s="44"/>
      <c r="AH18" s="44"/>
      <c r="AI18" s="44"/>
      <c r="AJ18" s="44"/>
      <c r="AK18" s="44"/>
      <c r="AL18" s="44"/>
      <c r="AM18" s="44"/>
      <c r="AN18" s="44"/>
      <c r="AO18" s="44"/>
      <c r="AP18" s="44"/>
      <c r="AQ18" s="44"/>
    </row>
    <row r="19" spans="1:43" s="3" customFormat="1" ht="50.1" customHeight="1" thickTop="1" thickBot="1">
      <c r="A19" s="167">
        <f>'PANEL DE CONTROL DISTRITAL'!A18</f>
        <v>4</v>
      </c>
      <c r="B19" s="169" t="str">
        <f>'PANEL DE CONTROL DISTRITAL'!B18</f>
        <v>CONCILIACIÓN</v>
      </c>
      <c r="C19" s="166" t="str">
        <f>'PANEL DE CONTROL DISTRITAL'!C18</f>
        <v>Responsable de Módulo</v>
      </c>
      <c r="D19" s="170" t="str">
        <f>'PANEL DE CONTROL DISTRITAL'!D18</f>
        <v xml:space="preserve">Credenciales disponibles para entrega = </v>
      </c>
      <c r="E19" s="166" t="str">
        <f>'PANEL DE CONTROL DISTRITAL'!E18</f>
        <v>((Credenciales recibidas - Credenciales inconsistentes) / Credenciales recibidas) x 100</v>
      </c>
      <c r="F19" s="171" t="str">
        <f>'PANEL DE CONTROL DISTRITAL'!F18</f>
        <v>Semanal (remesa)</v>
      </c>
      <c r="G19" s="172">
        <f>'PANEL DE CONTROL DISTRITAL'!G18</f>
        <v>0.9</v>
      </c>
      <c r="H19" s="25" t="str">
        <f>'PANEL DE CONTROL DISTRITAL'!H18</f>
        <v xml:space="preserve">Credenciales Recibidas - Credenciales inconsistentes </v>
      </c>
      <c r="I19" s="23">
        <v>141</v>
      </c>
      <c r="J19" s="23">
        <v>770</v>
      </c>
      <c r="K19" s="23">
        <v>937</v>
      </c>
      <c r="L19" s="23">
        <v>751</v>
      </c>
      <c r="M19" s="23">
        <v>909</v>
      </c>
      <c r="N19" s="23">
        <v>939</v>
      </c>
      <c r="O19" s="23">
        <v>899</v>
      </c>
      <c r="P19" s="23">
        <v>892</v>
      </c>
      <c r="Q19" s="23">
        <v>851</v>
      </c>
      <c r="R19" s="23">
        <v>654</v>
      </c>
      <c r="S19" s="23">
        <v>881</v>
      </c>
      <c r="T19" s="23">
        <v>1090</v>
      </c>
      <c r="U19" s="23">
        <v>985</v>
      </c>
      <c r="V19" s="23">
        <v>1193</v>
      </c>
      <c r="W19" s="23">
        <v>1913</v>
      </c>
      <c r="X19" s="23">
        <v>1175</v>
      </c>
      <c r="Y19" s="23">
        <v>797</v>
      </c>
      <c r="Z19" s="23">
        <v>653</v>
      </c>
      <c r="AA19" s="23">
        <v>883</v>
      </c>
      <c r="AB19" s="23">
        <v>2167</v>
      </c>
      <c r="AC19" s="75">
        <v>1824</v>
      </c>
      <c r="AD19" s="64">
        <v>250</v>
      </c>
      <c r="AE19" s="168">
        <f>IFERROR(SUM(I19:AD19)/SUM(I20:AD20),0)</f>
        <v>1</v>
      </c>
    </row>
    <row r="20" spans="1:43" s="3" customFormat="1" ht="50.1" customHeight="1" thickTop="1" thickBot="1">
      <c r="A20" s="167"/>
      <c r="B20" s="169"/>
      <c r="C20" s="166"/>
      <c r="D20" s="170"/>
      <c r="E20" s="166"/>
      <c r="F20" s="171"/>
      <c r="G20" s="172"/>
      <c r="H20" s="25" t="str">
        <f>'PANEL DE CONTROL DISTRITAL'!H19</f>
        <v>Credenciales recibidas</v>
      </c>
      <c r="I20" s="43">
        <v>141</v>
      </c>
      <c r="J20" s="43">
        <v>770</v>
      </c>
      <c r="K20" s="43">
        <v>937</v>
      </c>
      <c r="L20" s="43">
        <v>751</v>
      </c>
      <c r="M20" s="43">
        <v>909</v>
      </c>
      <c r="N20" s="43">
        <v>939</v>
      </c>
      <c r="O20" s="43">
        <v>899</v>
      </c>
      <c r="P20" s="43">
        <v>892</v>
      </c>
      <c r="Q20" s="43">
        <v>851</v>
      </c>
      <c r="R20" s="43">
        <v>654</v>
      </c>
      <c r="S20" s="43">
        <v>881</v>
      </c>
      <c r="T20" s="43">
        <v>1090</v>
      </c>
      <c r="U20" s="43">
        <v>985</v>
      </c>
      <c r="V20" s="43">
        <v>1193</v>
      </c>
      <c r="W20" s="43">
        <v>1913</v>
      </c>
      <c r="X20" s="43">
        <v>1175</v>
      </c>
      <c r="Y20" s="43">
        <v>797</v>
      </c>
      <c r="Z20" s="43">
        <v>653</v>
      </c>
      <c r="AA20" s="43">
        <v>883</v>
      </c>
      <c r="AB20" s="43">
        <v>2167</v>
      </c>
      <c r="AC20" s="98">
        <v>1824</v>
      </c>
      <c r="AD20" s="68">
        <v>250</v>
      </c>
      <c r="AE20" s="168"/>
    </row>
    <row r="21" spans="1:43" s="45" customFormat="1" ht="8.1" customHeight="1" thickTop="1" thickBot="1">
      <c r="A21" s="46"/>
      <c r="B21" s="47"/>
      <c r="C21" s="48"/>
      <c r="D21" s="49"/>
      <c r="E21" s="48"/>
      <c r="F21" s="50"/>
      <c r="G21" s="51"/>
      <c r="H21" s="52"/>
      <c r="I21" s="53"/>
      <c r="J21" s="53"/>
      <c r="K21" s="53"/>
      <c r="L21" s="53"/>
      <c r="M21" s="53"/>
      <c r="N21" s="53"/>
      <c r="O21" s="53"/>
      <c r="P21" s="53"/>
      <c r="Q21" s="53"/>
      <c r="R21" s="53"/>
      <c r="S21" s="53"/>
      <c r="T21" s="53"/>
      <c r="U21" s="53"/>
      <c r="V21" s="53"/>
      <c r="W21" s="53"/>
      <c r="X21" s="53"/>
      <c r="Y21" s="53"/>
      <c r="Z21" s="53"/>
      <c r="AA21" s="53"/>
      <c r="AB21" s="53"/>
      <c r="AC21" s="53"/>
      <c r="AD21" s="53"/>
      <c r="AE21" s="54"/>
      <c r="AF21" s="44"/>
      <c r="AG21" s="44"/>
      <c r="AH21" s="44"/>
      <c r="AI21" s="44"/>
      <c r="AJ21" s="44"/>
      <c r="AK21" s="44"/>
      <c r="AL21" s="44"/>
      <c r="AM21" s="44"/>
      <c r="AN21" s="44"/>
      <c r="AO21" s="44"/>
      <c r="AP21" s="44"/>
      <c r="AQ21" s="44"/>
    </row>
    <row r="22" spans="1:43" s="3" customFormat="1" ht="50.1" customHeight="1" thickTop="1" thickBot="1">
      <c r="A22" s="167">
        <f>'PANEL DE CONTROL DISTRITAL'!A21</f>
        <v>5</v>
      </c>
      <c r="B22" s="169" t="str">
        <f>'PANEL DE CONTROL DISTRITAL'!B21</f>
        <v>CONCILIACIÓN</v>
      </c>
      <c r="C22" s="166" t="str">
        <f>'PANEL DE CONTROL DISTRITAL'!C21</f>
        <v>Responsable de Módulo</v>
      </c>
      <c r="D22" s="170" t="str">
        <f>'PANEL DE CONTROL DISTRITAL'!D21</f>
        <v xml:space="preserve">Credenciales disponibles para entrega = </v>
      </c>
      <c r="E22" s="166" t="str">
        <f>'PANEL DE CONTROL DISTRITAL'!E21</f>
        <v>(Credenciales en resguardo / Credenciales totales en SIIRFE disponibles para entrega) x 100</v>
      </c>
      <c r="F22" s="171" t="str">
        <f>'PANEL DE CONTROL DISTRITAL'!F21</f>
        <v>Semanal (remesa)</v>
      </c>
      <c r="G22" s="172">
        <f>'PANEL DE CONTROL DISTRITAL'!G21</f>
        <v>1</v>
      </c>
      <c r="H22" s="25" t="str">
        <f>'PANEL DE CONTROL DISTRITAL'!H21</f>
        <v>Credenciales en resguardo</v>
      </c>
      <c r="I22" s="23">
        <v>2001</v>
      </c>
      <c r="J22" s="23">
        <v>1787</v>
      </c>
      <c r="K22" s="23">
        <v>1937</v>
      </c>
      <c r="L22" s="23">
        <v>1703</v>
      </c>
      <c r="M22" s="23">
        <v>1809</v>
      </c>
      <c r="N22" s="23">
        <v>1828</v>
      </c>
      <c r="O22" s="23">
        <v>1787</v>
      </c>
      <c r="P22" s="23">
        <v>1755</v>
      </c>
      <c r="Q22" s="23">
        <v>1682</v>
      </c>
      <c r="R22" s="23">
        <v>1777</v>
      </c>
      <c r="S22" s="23">
        <v>1583</v>
      </c>
      <c r="T22" s="23">
        <v>1791</v>
      </c>
      <c r="U22" s="23">
        <v>1707</v>
      </c>
      <c r="V22" s="23">
        <v>1894</v>
      </c>
      <c r="W22" s="23">
        <v>2465</v>
      </c>
      <c r="X22" s="23">
        <v>2333</v>
      </c>
      <c r="Y22" s="23">
        <v>1889</v>
      </c>
      <c r="Z22" s="23">
        <v>1386</v>
      </c>
      <c r="AA22" s="23">
        <v>1254</v>
      </c>
      <c r="AB22" s="23">
        <v>1852</v>
      </c>
      <c r="AC22" s="75">
        <v>1736</v>
      </c>
      <c r="AD22" s="75">
        <v>1631</v>
      </c>
      <c r="AE22" s="168">
        <f>IFERROR(SUM(I22:AD22)/SUM(I23:AD23),0)</f>
        <v>1</v>
      </c>
    </row>
    <row r="23" spans="1:43" s="3" customFormat="1" ht="50.1" customHeight="1" thickTop="1" thickBot="1">
      <c r="A23" s="167"/>
      <c r="B23" s="169"/>
      <c r="C23" s="166"/>
      <c r="D23" s="170"/>
      <c r="E23" s="166"/>
      <c r="F23" s="171"/>
      <c r="G23" s="172"/>
      <c r="H23" s="25" t="str">
        <f>'PANEL DE CONTROL DISTRITAL'!H22</f>
        <v>Credenciales totales en SIIRFE disponibles para entrega</v>
      </c>
      <c r="I23" s="43">
        <v>2001</v>
      </c>
      <c r="J23" s="43">
        <v>1787</v>
      </c>
      <c r="K23" s="43">
        <v>1937</v>
      </c>
      <c r="L23" s="43">
        <v>1703</v>
      </c>
      <c r="M23" s="43">
        <v>1809</v>
      </c>
      <c r="N23" s="43">
        <v>1828</v>
      </c>
      <c r="O23" s="43">
        <v>1787</v>
      </c>
      <c r="P23" s="43">
        <v>1755</v>
      </c>
      <c r="Q23" s="43">
        <v>1682</v>
      </c>
      <c r="R23" s="43">
        <v>1777</v>
      </c>
      <c r="S23" s="43">
        <v>1583</v>
      </c>
      <c r="T23" s="43">
        <v>1791</v>
      </c>
      <c r="U23" s="43">
        <v>1707</v>
      </c>
      <c r="V23" s="43">
        <v>1894</v>
      </c>
      <c r="W23" s="43">
        <v>2465</v>
      </c>
      <c r="X23" s="43">
        <v>2333</v>
      </c>
      <c r="Y23" s="43">
        <v>1889</v>
      </c>
      <c r="Z23" s="43">
        <v>1386</v>
      </c>
      <c r="AA23" s="43">
        <v>1254</v>
      </c>
      <c r="AB23" s="43">
        <v>1852</v>
      </c>
      <c r="AC23" s="98">
        <v>1736</v>
      </c>
      <c r="AD23" s="98">
        <v>1631</v>
      </c>
      <c r="AE23" s="168"/>
    </row>
    <row r="24" spans="1:43" s="4" customFormat="1" ht="7.5" customHeight="1" thickTop="1" thickBot="1">
      <c r="A24" s="167"/>
      <c r="B24" s="167"/>
      <c r="C24" s="167"/>
      <c r="D24" s="167"/>
      <c r="E24" s="167"/>
      <c r="F24" s="167"/>
      <c r="G24" s="167"/>
      <c r="H24" s="167"/>
      <c r="I24" s="167"/>
      <c r="J24" s="167"/>
      <c r="K24" s="167"/>
      <c r="L24" s="167"/>
      <c r="M24" s="167"/>
      <c r="N24" s="167"/>
      <c r="O24" s="167"/>
      <c r="P24" s="167"/>
      <c r="Q24" s="167"/>
      <c r="R24" s="167"/>
      <c r="S24" s="167"/>
      <c r="T24" s="167"/>
      <c r="U24" s="167"/>
      <c r="V24" s="167"/>
      <c r="W24" s="167"/>
      <c r="X24" s="167"/>
      <c r="Y24" s="167"/>
      <c r="Z24" s="167"/>
      <c r="AA24" s="167"/>
      <c r="AB24" s="167"/>
      <c r="AC24" s="167"/>
      <c r="AD24" s="167"/>
      <c r="AE24" s="167"/>
    </row>
    <row r="25" spans="1:43" ht="50.1" customHeight="1" thickTop="1" thickBot="1">
      <c r="A25" s="167">
        <f>'PANEL DE CONTROL DISTRITAL'!A24</f>
        <v>6</v>
      </c>
      <c r="B25" s="169" t="str">
        <f>'PANEL DE CONTROL DISTRITAL'!B24</f>
        <v>ENTREGA</v>
      </c>
      <c r="C25" s="166" t="str">
        <f>'PANEL DE CONTROL DISTRITAL'!C24</f>
        <v>Operador de Equipo Tecnológico</v>
      </c>
      <c r="D25" s="170" t="str">
        <f>'PANEL DE CONTROL DISTRITAL'!D24</f>
        <v xml:space="preserve">Efectividad de entrega de CPV en MAC = </v>
      </c>
      <c r="E25" s="166" t="str">
        <f>'PANEL DE CONTROL DISTRITAL'!E24</f>
        <v>(Total de credenciales entregadas / Total de credenciales solicitadas) x 100</v>
      </c>
      <c r="F25" s="171" t="str">
        <f>'PANEL DE CONTROL DISTRITAL'!F24</f>
        <v>Semanal (remesa)</v>
      </c>
      <c r="G25" s="172">
        <f>'PANEL DE CONTROL DISTRITAL'!G24</f>
        <v>0.9</v>
      </c>
      <c r="H25" s="25" t="str">
        <f>'PANEL DE CONTROL DISTRITAL'!H24</f>
        <v xml:space="preserve">Total de credenciales entregadas </v>
      </c>
      <c r="I25" s="23">
        <v>222</v>
      </c>
      <c r="J25" s="23">
        <v>927</v>
      </c>
      <c r="K25" s="23">
        <v>765</v>
      </c>
      <c r="L25" s="23">
        <v>985</v>
      </c>
      <c r="M25" s="23">
        <v>803</v>
      </c>
      <c r="N25" s="23">
        <v>902</v>
      </c>
      <c r="O25" s="23">
        <v>940</v>
      </c>
      <c r="P25" s="23">
        <v>924</v>
      </c>
      <c r="Q25" s="23">
        <v>229</v>
      </c>
      <c r="R25" s="23">
        <v>559</v>
      </c>
      <c r="S25" s="23">
        <v>1064</v>
      </c>
      <c r="T25" s="23">
        <v>882</v>
      </c>
      <c r="U25" s="23">
        <v>1069</v>
      </c>
      <c r="V25" s="23">
        <v>1006</v>
      </c>
      <c r="W25" s="23">
        <v>1333</v>
      </c>
      <c r="X25" s="23">
        <v>1307</v>
      </c>
      <c r="Y25" s="23">
        <v>1241</v>
      </c>
      <c r="Z25" s="23">
        <v>1156</v>
      </c>
      <c r="AA25" s="23">
        <v>1015</v>
      </c>
      <c r="AB25" s="23">
        <v>1569</v>
      </c>
      <c r="AC25" s="75">
        <v>1926</v>
      </c>
      <c r="AD25" s="64">
        <v>355</v>
      </c>
      <c r="AE25" s="168">
        <f>IFERROR(SUM(I25:AD25)/SUM(I26:AD26),0)</f>
        <v>1</v>
      </c>
    </row>
    <row r="26" spans="1:43" ht="50.1" customHeight="1" thickTop="1" thickBot="1">
      <c r="A26" s="167"/>
      <c r="B26" s="169"/>
      <c r="C26" s="166"/>
      <c r="D26" s="170"/>
      <c r="E26" s="166"/>
      <c r="F26" s="171"/>
      <c r="G26" s="172"/>
      <c r="H26" s="25" t="str">
        <f>'PANEL DE CONTROL DISTRITAL'!H25</f>
        <v xml:space="preserve"> Total de credenciales solicitadas</v>
      </c>
      <c r="I26" s="43">
        <v>222</v>
      </c>
      <c r="J26" s="43">
        <v>927</v>
      </c>
      <c r="K26" s="43">
        <v>765</v>
      </c>
      <c r="L26" s="43">
        <v>985</v>
      </c>
      <c r="M26" s="43">
        <v>803</v>
      </c>
      <c r="N26" s="43">
        <v>902</v>
      </c>
      <c r="O26" s="43">
        <v>940</v>
      </c>
      <c r="P26" s="43">
        <v>924</v>
      </c>
      <c r="Q26" s="43">
        <v>229</v>
      </c>
      <c r="R26" s="43">
        <v>559</v>
      </c>
      <c r="S26" s="43">
        <v>1064</v>
      </c>
      <c r="T26" s="43">
        <v>882</v>
      </c>
      <c r="U26" s="43">
        <v>1069</v>
      </c>
      <c r="V26" s="43">
        <v>1006</v>
      </c>
      <c r="W26" s="43">
        <v>1333</v>
      </c>
      <c r="X26" s="43">
        <v>1307</v>
      </c>
      <c r="Y26" s="43">
        <v>1241</v>
      </c>
      <c r="Z26" s="43">
        <v>1156</v>
      </c>
      <c r="AA26" s="43">
        <v>1015</v>
      </c>
      <c r="AB26" s="43">
        <v>1569</v>
      </c>
      <c r="AC26" s="98">
        <v>1926</v>
      </c>
      <c r="AD26" s="68">
        <v>355</v>
      </c>
      <c r="AE26" s="168"/>
    </row>
    <row r="27" spans="1:43" ht="15.75" customHeight="1" thickTop="1">
      <c r="B27" s="1" t="s">
        <v>116</v>
      </c>
      <c r="H27" s="55"/>
      <c r="I27" s="56"/>
      <c r="J27" s="56"/>
      <c r="K27" s="56"/>
      <c r="L27" s="56"/>
      <c r="M27" s="56"/>
      <c r="N27" s="56"/>
      <c r="O27" s="56"/>
      <c r="P27" s="56"/>
      <c r="Q27" s="56"/>
      <c r="R27" s="56"/>
      <c r="S27" s="56"/>
      <c r="T27" s="56"/>
      <c r="U27" s="56"/>
      <c r="V27" s="56"/>
      <c r="W27" s="56"/>
      <c r="X27" s="56"/>
      <c r="Y27" s="56"/>
      <c r="Z27" s="56"/>
      <c r="AA27" s="56"/>
      <c r="AB27" s="56"/>
      <c r="AC27" s="56"/>
      <c r="AD27" s="56"/>
      <c r="AE27" s="12"/>
    </row>
    <row r="28" spans="1:43" ht="15.75" customHeight="1">
      <c r="H28" s="57"/>
    </row>
    <row r="29" spans="1:43" ht="15.75" customHeight="1">
      <c r="H29" s="57"/>
      <c r="I29" s="179" t="s">
        <v>117</v>
      </c>
      <c r="J29" s="179"/>
      <c r="K29" s="179"/>
      <c r="L29" s="179"/>
    </row>
    <row r="30" spans="1:43" ht="15.75" customHeight="1">
      <c r="H30" s="57"/>
      <c r="I30" s="26"/>
      <c r="J30" s="27" t="s">
        <v>118</v>
      </c>
      <c r="K30" s="27"/>
      <c r="L30" s="27"/>
    </row>
    <row r="31" spans="1:43" ht="39" customHeight="1">
      <c r="H31" s="57"/>
      <c r="I31" s="28"/>
      <c r="J31" s="27" t="s">
        <v>119</v>
      </c>
      <c r="K31" s="27"/>
      <c r="L31" s="27"/>
    </row>
    <row r="32" spans="1:43" ht="30" customHeight="1">
      <c r="H32" s="57"/>
      <c r="I32" s="29"/>
      <c r="J32" s="27" t="s">
        <v>120</v>
      </c>
      <c r="K32" s="27"/>
      <c r="L32" s="27"/>
    </row>
    <row r="33" spans="2:13" ht="30" customHeight="1">
      <c r="H33" s="57"/>
      <c r="I33" s="27"/>
      <c r="J33" s="27"/>
      <c r="K33" s="27"/>
      <c r="L33" s="27"/>
    </row>
    <row r="34" spans="2:13" ht="30" customHeight="1">
      <c r="B34" s="180" t="s">
        <v>121</v>
      </c>
      <c r="C34" s="180"/>
      <c r="D34" s="180"/>
      <c r="E34" s="180"/>
      <c r="F34" s="180"/>
      <c r="G34" s="180"/>
      <c r="H34" s="180"/>
      <c r="I34" s="180"/>
      <c r="J34" s="180"/>
      <c r="K34" s="180"/>
      <c r="L34" s="180"/>
      <c r="M34" s="181"/>
    </row>
    <row r="35" spans="2:13" ht="30" customHeight="1">
      <c r="B35" s="182" t="s">
        <v>122</v>
      </c>
      <c r="C35" s="182"/>
      <c r="D35" s="182"/>
      <c r="E35" s="182"/>
      <c r="F35" s="182"/>
      <c r="G35" s="183"/>
      <c r="H35" s="184" t="s">
        <v>123</v>
      </c>
      <c r="I35" s="182"/>
      <c r="J35" s="182"/>
      <c r="K35" s="182"/>
      <c r="L35" s="182"/>
      <c r="M35" s="183"/>
    </row>
    <row r="36" spans="2:13" ht="30" customHeight="1">
      <c r="B36" s="173"/>
      <c r="C36" s="174"/>
      <c r="D36" s="174"/>
      <c r="E36" s="174"/>
      <c r="F36" s="174"/>
      <c r="G36" s="175"/>
      <c r="H36" s="173"/>
      <c r="I36" s="174"/>
      <c r="J36" s="174"/>
      <c r="K36" s="174"/>
      <c r="L36" s="174"/>
      <c r="M36" s="175"/>
    </row>
    <row r="37" spans="2:13" ht="30" customHeight="1">
      <c r="B37" s="176"/>
      <c r="C37" s="177"/>
      <c r="D37" s="177"/>
      <c r="E37" s="177"/>
      <c r="F37" s="177"/>
      <c r="G37" s="178"/>
      <c r="H37" s="176"/>
      <c r="I37" s="177"/>
      <c r="J37" s="177"/>
      <c r="K37" s="177"/>
      <c r="L37" s="177"/>
      <c r="M37" s="178"/>
    </row>
    <row r="38" spans="2:13" ht="35.1" customHeight="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1">
    <mergeCell ref="AE25:AE26"/>
    <mergeCell ref="I29:L29"/>
    <mergeCell ref="B34:M34"/>
    <mergeCell ref="B35:G35"/>
    <mergeCell ref="H35:M35"/>
    <mergeCell ref="B36:G37"/>
    <mergeCell ref="H36:M37"/>
    <mergeCell ref="G22:G23"/>
    <mergeCell ref="AE22:AE23"/>
    <mergeCell ref="A24:AE24"/>
    <mergeCell ref="A25:A26"/>
    <mergeCell ref="B25:B26"/>
    <mergeCell ref="C25:C26"/>
    <mergeCell ref="D25:D26"/>
    <mergeCell ref="E25:E26"/>
    <mergeCell ref="F25:F26"/>
    <mergeCell ref="G25:G26"/>
    <mergeCell ref="A22:A23"/>
    <mergeCell ref="B22:B23"/>
    <mergeCell ref="C22:C23"/>
    <mergeCell ref="D22:D23"/>
    <mergeCell ref="E22:E23"/>
    <mergeCell ref="F22:F23"/>
    <mergeCell ref="A18:AE18"/>
    <mergeCell ref="A19:A20"/>
    <mergeCell ref="B19:B20"/>
    <mergeCell ref="C19:C20"/>
    <mergeCell ref="D19:D20"/>
    <mergeCell ref="E19:E20"/>
    <mergeCell ref="F19:F20"/>
    <mergeCell ref="G19:G20"/>
    <mergeCell ref="AE19:AE20"/>
    <mergeCell ref="A15:AE15"/>
    <mergeCell ref="A16:A17"/>
    <mergeCell ref="B16:B17"/>
    <mergeCell ref="C16:C17"/>
    <mergeCell ref="D16:D17"/>
    <mergeCell ref="E16:E17"/>
    <mergeCell ref="F16:F17"/>
    <mergeCell ref="G16:G17"/>
    <mergeCell ref="AE16:AE17"/>
    <mergeCell ref="A10:A11"/>
    <mergeCell ref="B10:B11"/>
    <mergeCell ref="C10:C11"/>
    <mergeCell ref="D10:D11"/>
    <mergeCell ref="E10:E11"/>
    <mergeCell ref="A12:AE12"/>
    <mergeCell ref="A13:A14"/>
    <mergeCell ref="B13:B14"/>
    <mergeCell ref="C13:C14"/>
    <mergeCell ref="D13:D14"/>
    <mergeCell ref="E13:E14"/>
    <mergeCell ref="F13:F14"/>
    <mergeCell ref="G13:G14"/>
    <mergeCell ref="AE13:AE14"/>
    <mergeCell ref="AE10:AE11"/>
    <mergeCell ref="F10:F11"/>
    <mergeCell ref="AE6:AE9"/>
    <mergeCell ref="B7:D7"/>
    <mergeCell ref="A1:AE1"/>
    <mergeCell ref="F2:G2"/>
    <mergeCell ref="A4:AE4"/>
    <mergeCell ref="A5:AE5"/>
    <mergeCell ref="E7:H7"/>
    <mergeCell ref="I7:X7"/>
    <mergeCell ref="B8:X8"/>
    <mergeCell ref="A6:A9"/>
    <mergeCell ref="B6:H6"/>
    <mergeCell ref="I6:X6"/>
    <mergeCell ref="X2:AE2"/>
    <mergeCell ref="G10:G11"/>
  </mergeCells>
  <conditionalFormatting sqref="I21:AD21">
    <cfRule type="colorScale" priority="707">
      <colorScale>
        <cfvo type="min"/>
        <cfvo type="percentile" val="50"/>
        <cfvo type="max"/>
        <color rgb="FFE98BD7"/>
        <color rgb="FFD5007F"/>
        <color rgb="FF950054"/>
      </colorScale>
    </cfRule>
  </conditionalFormatting>
  <conditionalFormatting sqref="AE10">
    <cfRule type="cellIs" dxfId="67" priority="15" operator="greaterThan">
      <formula>95%</formula>
    </cfRule>
    <cfRule type="cellIs" dxfId="66" priority="16" operator="greaterThanOrEqual">
      <formula>90%</formula>
    </cfRule>
    <cfRule type="cellIs" dxfId="65" priority="17" operator="lessThan">
      <formula>89.99%</formula>
    </cfRule>
  </conditionalFormatting>
  <conditionalFormatting sqref="AE13">
    <cfRule type="cellIs" dxfId="64" priority="12" operator="greaterThan">
      <formula>95%</formula>
    </cfRule>
    <cfRule type="cellIs" dxfId="63" priority="13" operator="greaterThanOrEqual">
      <formula>90%</formula>
    </cfRule>
    <cfRule type="cellIs" dxfId="62" priority="14" operator="lessThan">
      <formula>89.99%</formula>
    </cfRule>
  </conditionalFormatting>
  <conditionalFormatting sqref="AE16">
    <cfRule type="cellIs" dxfId="61" priority="9" operator="greaterThan">
      <formula>95%</formula>
    </cfRule>
    <cfRule type="cellIs" dxfId="60" priority="10" operator="greaterThanOrEqual">
      <formula>90%</formula>
    </cfRule>
    <cfRule type="cellIs" dxfId="59" priority="11" operator="lessThan">
      <formula>89.99%</formula>
    </cfRule>
  </conditionalFormatting>
  <conditionalFormatting sqref="AE19">
    <cfRule type="cellIs" dxfId="58" priority="6" operator="greaterThan">
      <formula>95%</formula>
    </cfRule>
    <cfRule type="cellIs" dxfId="57" priority="7" operator="greaterThanOrEqual">
      <formula>90%</formula>
    </cfRule>
    <cfRule type="cellIs" dxfId="56" priority="8" operator="lessThan">
      <formula>89.99%</formula>
    </cfRule>
  </conditionalFormatting>
  <conditionalFormatting sqref="AE22">
    <cfRule type="cellIs" dxfId="55" priority="1" operator="greaterThanOrEqual">
      <formula>100%</formula>
    </cfRule>
    <cfRule type="cellIs" dxfId="54" priority="2" operator="lessThan">
      <formula>99.99%</formula>
    </cfRule>
  </conditionalFormatting>
  <conditionalFormatting sqref="AE25">
    <cfRule type="cellIs" dxfId="53" priority="3" operator="greaterThan">
      <formula>95%</formula>
    </cfRule>
    <cfRule type="cellIs" dxfId="52" priority="4" operator="greaterThanOrEqual">
      <formula>90%</formula>
    </cfRule>
    <cfRule type="cellIs" dxfId="51" priority="5" operator="lessThan">
      <formula>89.99%</formula>
    </cfRule>
  </conditionalFormatting>
  <dataValidations count="1">
    <dataValidation showDropDown="1" showInputMessage="1" showErrorMessage="1" sqref="C21 G19:G23 G10:G11 G16:G17 G13:G14 G25:G26" xr:uid="{D763EEA1-EEA7-410F-85A7-0E3FC4BE66D6}"/>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EC4FBF-96AF-43EB-A84A-4AD4C1B26FD8}">
  <sheetPr>
    <tabColor theme="1" tint="4.9989318521683403E-2"/>
  </sheetPr>
  <dimension ref="A1:AQ48"/>
  <sheetViews>
    <sheetView showGridLines="0" topLeftCell="S21" zoomScale="85" zoomScaleNormal="85" workbookViewId="0">
      <selection activeCell="AD25" sqref="AD25"/>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0" width="10.7109375" style="1" customWidth="1"/>
    <col min="31" max="31" width="22.7109375" style="1" customWidth="1"/>
    <col min="32" max="16384" width="11.42578125" style="1"/>
  </cols>
  <sheetData>
    <row r="1" spans="1:43" ht="40.5" customHeight="1">
      <c r="A1" s="148" t="str">
        <f>'PANEL DE CONTROL DISTRITAL'!A1:Q1</f>
        <v>INSTITUTO NACIONAL ELECTORAL
SISTEMA DE GESTIÓN DE LA CALIDAD
ESTADO DE MÉXICO</v>
      </c>
      <c r="B1" s="148"/>
      <c r="C1" s="148"/>
      <c r="D1" s="148"/>
      <c r="E1" s="148"/>
      <c r="F1" s="148"/>
      <c r="G1" s="148"/>
      <c r="H1" s="148"/>
      <c r="I1" s="148"/>
      <c r="J1" s="148"/>
      <c r="K1" s="148"/>
      <c r="L1" s="148"/>
      <c r="M1" s="148"/>
      <c r="N1" s="148"/>
      <c r="O1" s="148"/>
      <c r="P1" s="148"/>
      <c r="Q1" s="148"/>
      <c r="R1" s="148"/>
      <c r="S1" s="148"/>
      <c r="T1" s="148"/>
      <c r="U1" s="148"/>
      <c r="V1" s="148"/>
      <c r="W1" s="148"/>
      <c r="X1" s="148"/>
      <c r="Y1" s="148"/>
      <c r="Z1" s="148"/>
      <c r="AA1" s="148"/>
      <c r="AB1" s="148"/>
      <c r="AC1" s="148"/>
      <c r="AD1" s="148"/>
      <c r="AE1" s="148"/>
    </row>
    <row r="2" spans="1:43" ht="33.75" customHeight="1">
      <c r="A2" s="11"/>
      <c r="B2" s="11"/>
      <c r="C2" s="11"/>
      <c r="D2" s="9" t="s">
        <v>89</v>
      </c>
      <c r="E2" s="9">
        <v>40</v>
      </c>
      <c r="F2" s="149" t="s">
        <v>90</v>
      </c>
      <c r="G2" s="149"/>
      <c r="H2" s="20">
        <v>154051</v>
      </c>
      <c r="I2" s="19"/>
      <c r="J2" s="19"/>
      <c r="K2" s="19"/>
      <c r="L2" s="19"/>
      <c r="M2" s="19"/>
      <c r="N2" s="19"/>
      <c r="O2" s="19"/>
      <c r="P2" s="19"/>
      <c r="Q2" s="19"/>
      <c r="R2" s="19"/>
      <c r="S2" s="19"/>
      <c r="T2" s="19"/>
      <c r="U2" s="19"/>
      <c r="V2" s="19"/>
      <c r="W2" s="58"/>
      <c r="X2" s="150" t="str">
        <f>'PANEL DE CONTROL DISTRITAL'!M2</f>
        <v>Fecha de corte: 22/01/2024</v>
      </c>
      <c r="Y2" s="150"/>
      <c r="Z2" s="150"/>
      <c r="AA2" s="150"/>
      <c r="AB2" s="150"/>
      <c r="AC2" s="150"/>
      <c r="AD2" s="150"/>
      <c r="AE2" s="150"/>
      <c r="AF2" s="15"/>
    </row>
    <row r="3" spans="1:43" ht="11.25" customHeight="1">
      <c r="A3" s="11"/>
      <c r="B3" s="6"/>
      <c r="C3" s="6"/>
      <c r="D3" s="6"/>
      <c r="E3" s="6"/>
      <c r="F3" s="6"/>
      <c r="G3" s="6"/>
      <c r="H3" s="6"/>
      <c r="I3" s="6"/>
      <c r="J3" s="6"/>
      <c r="K3" s="6"/>
      <c r="L3" s="6"/>
      <c r="M3" s="6"/>
      <c r="N3" s="6"/>
      <c r="O3" s="6"/>
      <c r="P3" s="6"/>
      <c r="Q3" s="6"/>
      <c r="R3" s="6"/>
      <c r="S3" s="6"/>
      <c r="T3" s="6"/>
      <c r="U3" s="6"/>
      <c r="V3" s="6"/>
      <c r="W3" s="6"/>
      <c r="X3" s="6"/>
      <c r="Y3" s="6"/>
      <c r="Z3" s="6"/>
      <c r="AA3" s="6"/>
      <c r="AB3" s="6"/>
      <c r="AC3" s="6"/>
      <c r="AD3" s="6"/>
    </row>
    <row r="4" spans="1:43" ht="30" customHeight="1">
      <c r="A4" s="154" t="s">
        <v>91</v>
      </c>
      <c r="B4" s="155"/>
      <c r="C4" s="155"/>
      <c r="D4" s="155"/>
      <c r="E4" s="155"/>
      <c r="F4" s="155"/>
      <c r="G4" s="155"/>
      <c r="H4" s="155"/>
      <c r="I4" s="155"/>
      <c r="J4" s="155"/>
      <c r="K4" s="155"/>
      <c r="L4" s="155"/>
      <c r="M4" s="155"/>
      <c r="N4" s="155"/>
      <c r="O4" s="155"/>
      <c r="P4" s="155"/>
      <c r="Q4" s="155"/>
      <c r="R4" s="155"/>
      <c r="S4" s="155"/>
      <c r="T4" s="155"/>
      <c r="U4" s="155"/>
      <c r="V4" s="155"/>
      <c r="W4" s="155"/>
      <c r="X4" s="155"/>
      <c r="Y4" s="155"/>
      <c r="Z4" s="155"/>
      <c r="AA4" s="155"/>
      <c r="AB4" s="155"/>
      <c r="AC4" s="155"/>
      <c r="AD4" s="155"/>
      <c r="AE4" s="156"/>
      <c r="AG4" s="18"/>
    </row>
    <row r="5" spans="1:43" ht="5.25" customHeight="1">
      <c r="A5" s="157"/>
      <c r="B5" s="158"/>
      <c r="C5" s="158"/>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9"/>
    </row>
    <row r="6" spans="1:43" ht="18" customHeight="1">
      <c r="A6" s="151" t="str">
        <f>'PANEL DE CONTROL DISTRITAL'!A6</f>
        <v>Número</v>
      </c>
      <c r="B6" s="152" t="str">
        <f>'PANEL DE CONTROL DISTRITAL'!B6</f>
        <v xml:space="preserve">PROCESOS SUSTANTIVOS E INDICADORES </v>
      </c>
      <c r="C6" s="152"/>
      <c r="D6" s="152"/>
      <c r="E6" s="152"/>
      <c r="F6" s="152"/>
      <c r="G6" s="152"/>
      <c r="H6" s="152"/>
      <c r="I6" s="160" t="s">
        <v>92</v>
      </c>
      <c r="J6" s="161"/>
      <c r="K6" s="161"/>
      <c r="L6" s="161"/>
      <c r="M6" s="161"/>
      <c r="N6" s="161"/>
      <c r="O6" s="161"/>
      <c r="P6" s="161"/>
      <c r="Q6" s="161"/>
      <c r="R6" s="161"/>
      <c r="S6" s="161"/>
      <c r="T6" s="161"/>
      <c r="U6" s="161"/>
      <c r="V6" s="161"/>
      <c r="W6" s="161"/>
      <c r="X6" s="161"/>
      <c r="Y6" s="85"/>
      <c r="Z6" s="85"/>
      <c r="AA6" s="85"/>
      <c r="AB6" s="85"/>
      <c r="AC6" s="85"/>
      <c r="AD6" s="85"/>
      <c r="AE6" s="153" t="s">
        <v>93</v>
      </c>
    </row>
    <row r="7" spans="1:43" ht="17.25" customHeight="1">
      <c r="A7" s="151"/>
      <c r="B7" s="152" t="str">
        <f>'PANEL DE CONTROL DISTRITAL'!B7</f>
        <v>DESCRIPCIÓN</v>
      </c>
      <c r="C7" s="152"/>
      <c r="D7" s="152"/>
      <c r="E7" s="152" t="str">
        <f>'PANEL DE CONTROL DISTRITAL'!E7</f>
        <v>MEDICIÓN</v>
      </c>
      <c r="F7" s="152"/>
      <c r="G7" s="152"/>
      <c r="H7" s="152"/>
      <c r="I7" s="162" t="str">
        <f>'PANEL DE CONTROL DISTRITAL'!A5</f>
        <v>CAMPAÑA ANUAL INTENSA 2023</v>
      </c>
      <c r="J7" s="163"/>
      <c r="K7" s="163"/>
      <c r="L7" s="163"/>
      <c r="M7" s="163"/>
      <c r="N7" s="163"/>
      <c r="O7" s="163"/>
      <c r="P7" s="163"/>
      <c r="Q7" s="163"/>
      <c r="R7" s="163"/>
      <c r="S7" s="163"/>
      <c r="T7" s="163"/>
      <c r="U7" s="163"/>
      <c r="V7" s="163"/>
      <c r="W7" s="163"/>
      <c r="X7" s="163"/>
      <c r="Y7" s="86"/>
      <c r="Z7" s="86"/>
      <c r="AA7" s="86"/>
      <c r="AB7" s="86"/>
      <c r="AC7" s="86"/>
      <c r="AD7" s="86"/>
      <c r="AE7" s="153"/>
    </row>
    <row r="8" spans="1:43" ht="5.25" customHeight="1">
      <c r="A8" s="151"/>
      <c r="B8" s="164"/>
      <c r="C8" s="165"/>
      <c r="D8" s="165"/>
      <c r="E8" s="165"/>
      <c r="F8" s="165"/>
      <c r="G8" s="165"/>
      <c r="H8" s="165"/>
      <c r="I8" s="165"/>
      <c r="J8" s="165"/>
      <c r="K8" s="165"/>
      <c r="L8" s="165"/>
      <c r="M8" s="165"/>
      <c r="N8" s="165"/>
      <c r="O8" s="165"/>
      <c r="P8" s="165"/>
      <c r="Q8" s="165"/>
      <c r="R8" s="165"/>
      <c r="S8" s="165"/>
      <c r="T8" s="165"/>
      <c r="U8" s="165"/>
      <c r="V8" s="165"/>
      <c r="W8" s="165"/>
      <c r="X8" s="165"/>
      <c r="Y8" s="87"/>
      <c r="Z8" s="87"/>
      <c r="AA8" s="87"/>
      <c r="AB8" s="87"/>
      <c r="AC8" s="87"/>
      <c r="AD8" s="87"/>
      <c r="AE8" s="153"/>
    </row>
    <row r="9" spans="1:43" s="2" customFormat="1" ht="29.25" customHeight="1" thickTop="1" thickBot="1">
      <c r="A9" s="151"/>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42" t="str">
        <f>'PANEL DE CONTROL DISTRITAL'!H8</f>
        <v>Nominativo</v>
      </c>
      <c r="I9" s="31" t="str">
        <f>'152551'!I9</f>
        <v>2023-37</v>
      </c>
      <c r="J9" s="31" t="str">
        <f>'152551'!J9</f>
        <v>2023-38</v>
      </c>
      <c r="K9" s="31" t="str">
        <f>'152551'!K9</f>
        <v>2023-39</v>
      </c>
      <c r="L9" s="31" t="str">
        <f>'152551'!L9</f>
        <v>2023-40</v>
      </c>
      <c r="M9" s="31" t="str">
        <f>'152551'!M9</f>
        <v>2023-41</v>
      </c>
      <c r="N9" s="31" t="str">
        <f>'152551'!N9</f>
        <v>2023-42</v>
      </c>
      <c r="O9" s="31" t="str">
        <f>'152551'!O9</f>
        <v>2023-43</v>
      </c>
      <c r="P9" s="31" t="str">
        <f>'152551'!P9</f>
        <v>2023-44</v>
      </c>
      <c r="Q9" s="31" t="str">
        <f>'152551'!Q9</f>
        <v>2023-45</v>
      </c>
      <c r="R9" s="31" t="str">
        <f>'152551'!R9</f>
        <v>2023-46</v>
      </c>
      <c r="S9" s="31" t="str">
        <f>'152551'!S9</f>
        <v>2023-47</v>
      </c>
      <c r="T9" s="31" t="str">
        <f>'152551'!T9</f>
        <v>2023-48</v>
      </c>
      <c r="U9" s="31" t="str">
        <f>'152551'!U9</f>
        <v>2023-49</v>
      </c>
      <c r="V9" s="31" t="str">
        <f>'152551'!V9</f>
        <v>2023-50</v>
      </c>
      <c r="W9" s="31" t="str">
        <f>'152551'!W9</f>
        <v>2023-51</v>
      </c>
      <c r="X9" s="31" t="str">
        <f>'152551'!X9</f>
        <v>2023-52</v>
      </c>
      <c r="Y9" s="31" t="s">
        <v>110</v>
      </c>
      <c r="Z9" s="31" t="s">
        <v>111</v>
      </c>
      <c r="AA9" s="31" t="s">
        <v>112</v>
      </c>
      <c r="AB9" s="31" t="s">
        <v>113</v>
      </c>
      <c r="AC9" s="31" t="s">
        <v>114</v>
      </c>
      <c r="AD9" s="31" t="s">
        <v>115</v>
      </c>
      <c r="AE9" s="153"/>
    </row>
    <row r="10" spans="1:43" s="2" customFormat="1" ht="50.1" customHeight="1" thickTop="1" thickBot="1">
      <c r="A10" s="167">
        <f>'PANEL DE CONTROL DISTRITAL'!A9</f>
        <v>1</v>
      </c>
      <c r="B10" s="169" t="str">
        <f>'PANEL DE CONTROL DISTRITAL'!B9</f>
        <v>ENTREVISTA</v>
      </c>
      <c r="C10" s="166" t="str">
        <f>'PANEL DE CONTROL DISTRITAL'!C9</f>
        <v xml:space="preserve"> Auxiliar de Atención Ciudadana</v>
      </c>
      <c r="D10" s="170" t="str">
        <f>'PANEL DE CONTROL DISTRITAL'!D9</f>
        <v>Efectividad de la entrevista =</v>
      </c>
      <c r="E10" s="166" t="str">
        <f>'PANEL DE CONTROL DISTRITAL'!E9</f>
        <v>(Número de trámites aplicados / (Número de fichas requisitadas - Notificaciones de improcedencia de trámite)) x 100</v>
      </c>
      <c r="F10" s="171" t="str">
        <f>'PANEL DE CONTROL DISTRITAL'!F9</f>
        <v>Semanal (remesa)</v>
      </c>
      <c r="G10" s="172">
        <f>'PANEL DE CONTROL DISTRITAL'!G9</f>
        <v>0.9</v>
      </c>
      <c r="H10" s="25" t="str">
        <f>'PANEL DE CONTROL DISTRITAL'!H9</f>
        <v>Número de trámites aplicados</v>
      </c>
      <c r="I10" s="23">
        <v>111</v>
      </c>
      <c r="J10" s="23">
        <v>485</v>
      </c>
      <c r="K10" s="23">
        <v>455</v>
      </c>
      <c r="L10" s="23">
        <v>511</v>
      </c>
      <c r="M10" s="23">
        <v>606</v>
      </c>
      <c r="N10" s="23">
        <v>558</v>
      </c>
      <c r="O10" s="23">
        <v>624</v>
      </c>
      <c r="P10" s="23">
        <v>612</v>
      </c>
      <c r="Q10" s="23">
        <v>552</v>
      </c>
      <c r="R10" s="23">
        <v>367</v>
      </c>
      <c r="S10" s="23">
        <v>657</v>
      </c>
      <c r="T10" s="23">
        <v>664</v>
      </c>
      <c r="U10" s="23">
        <v>690</v>
      </c>
      <c r="V10" s="23">
        <v>1025</v>
      </c>
      <c r="W10" s="23">
        <v>963</v>
      </c>
      <c r="X10" s="23">
        <v>816</v>
      </c>
      <c r="Y10" s="23">
        <v>891</v>
      </c>
      <c r="Z10" s="23">
        <v>689</v>
      </c>
      <c r="AA10" s="23">
        <v>905</v>
      </c>
      <c r="AB10" s="23">
        <v>1263</v>
      </c>
      <c r="AC10" s="75">
        <v>1809</v>
      </c>
      <c r="AD10" s="64">
        <v>589</v>
      </c>
      <c r="AE10" s="168">
        <f>IFERROR(SUM(I10:AD10)/SUM(I11:AD11),0)</f>
        <v>0.99993688064129271</v>
      </c>
    </row>
    <row r="11" spans="1:43" s="2" customFormat="1" ht="50.1" customHeight="1" thickTop="1" thickBot="1">
      <c r="A11" s="167"/>
      <c r="B11" s="169"/>
      <c r="C11" s="166"/>
      <c r="D11" s="170"/>
      <c r="E11" s="166"/>
      <c r="F11" s="171"/>
      <c r="G11" s="172"/>
      <c r="H11" s="25" t="str">
        <f>'PANEL DE CONTROL DISTRITAL'!H10</f>
        <v>Número de fichas requisitadas - Notificaciones de improcedencia de trámite</v>
      </c>
      <c r="I11" s="43">
        <v>111</v>
      </c>
      <c r="J11" s="43">
        <v>485</v>
      </c>
      <c r="K11" s="43">
        <v>455</v>
      </c>
      <c r="L11" s="43">
        <v>511</v>
      </c>
      <c r="M11" s="43">
        <v>607</v>
      </c>
      <c r="N11" s="43">
        <v>558</v>
      </c>
      <c r="O11" s="43">
        <v>624</v>
      </c>
      <c r="P11" s="43">
        <v>612</v>
      </c>
      <c r="Q11" s="43">
        <v>552</v>
      </c>
      <c r="R11" s="43">
        <v>367</v>
      </c>
      <c r="S11" s="43">
        <v>657</v>
      </c>
      <c r="T11" s="43">
        <v>664</v>
      </c>
      <c r="U11" s="43">
        <v>690</v>
      </c>
      <c r="V11" s="43">
        <v>1025</v>
      </c>
      <c r="W11" s="43">
        <v>963</v>
      </c>
      <c r="X11" s="43">
        <v>816</v>
      </c>
      <c r="Y11" s="43">
        <v>891</v>
      </c>
      <c r="Z11" s="43">
        <v>689</v>
      </c>
      <c r="AA11" s="43">
        <v>905</v>
      </c>
      <c r="AB11" s="43">
        <v>1263</v>
      </c>
      <c r="AC11" s="98">
        <v>1809</v>
      </c>
      <c r="AD11" s="68">
        <v>589</v>
      </c>
      <c r="AE11" s="168"/>
    </row>
    <row r="12" spans="1:43" s="45" customFormat="1" ht="8.1" customHeight="1" thickTop="1" thickBot="1">
      <c r="A12" s="167"/>
      <c r="B12" s="167"/>
      <c r="C12" s="167"/>
      <c r="D12" s="167"/>
      <c r="E12" s="167"/>
      <c r="F12" s="167"/>
      <c r="G12" s="167"/>
      <c r="H12" s="167"/>
      <c r="I12" s="167"/>
      <c r="J12" s="167"/>
      <c r="K12" s="167"/>
      <c r="L12" s="167"/>
      <c r="M12" s="167"/>
      <c r="N12" s="167"/>
      <c r="O12" s="167"/>
      <c r="P12" s="167"/>
      <c r="Q12" s="167"/>
      <c r="R12" s="167"/>
      <c r="S12" s="167"/>
      <c r="T12" s="167"/>
      <c r="U12" s="167"/>
      <c r="V12" s="167"/>
      <c r="W12" s="167"/>
      <c r="X12" s="167"/>
      <c r="Y12" s="167"/>
      <c r="Z12" s="167"/>
      <c r="AA12" s="167"/>
      <c r="AB12" s="167"/>
      <c r="AC12" s="167"/>
      <c r="AD12" s="167"/>
      <c r="AE12" s="167"/>
      <c r="AF12" s="44"/>
      <c r="AG12" s="44"/>
      <c r="AH12" s="44"/>
      <c r="AI12" s="44"/>
      <c r="AJ12" s="44"/>
      <c r="AK12" s="44"/>
      <c r="AL12" s="44"/>
      <c r="AM12" s="44"/>
      <c r="AN12" s="44"/>
      <c r="AO12" s="44"/>
      <c r="AP12" s="44"/>
      <c r="AQ12" s="44"/>
    </row>
    <row r="13" spans="1:43" s="3" customFormat="1" ht="50.1" customHeight="1" thickTop="1" thickBot="1">
      <c r="A13" s="167">
        <f>'PANEL DE CONTROL DISTRITAL'!A12</f>
        <v>2</v>
      </c>
      <c r="B13" s="169" t="str">
        <f>'PANEL DE CONTROL DISTRITAL'!B12</f>
        <v>TRÁMITE</v>
      </c>
      <c r="C13" s="166" t="str">
        <f>'PANEL DE CONTROL DISTRITAL'!C12</f>
        <v>Operador de Equipo Tecnológico</v>
      </c>
      <c r="D13" s="170" t="str">
        <f>'PANEL DE CONTROL DISTRITAL'!D12</f>
        <v>Trámites exitosos efectivos=</v>
      </c>
      <c r="E13" s="166" t="str">
        <f>'PANEL DE CONTROL DISTRITAL'!E12</f>
        <v>(Número de trámites exitosos / Número de trámites aplicados) x 100</v>
      </c>
      <c r="F13" s="171" t="str">
        <f>'PANEL DE CONTROL DISTRITAL'!F12</f>
        <v>Semanal (remesa)</v>
      </c>
      <c r="G13" s="172">
        <f>'PANEL DE CONTROL DISTRITAL'!G12</f>
        <v>0.9</v>
      </c>
      <c r="H13" s="25" t="str">
        <f>'PANEL DE CONTROL DISTRITAL'!H12</f>
        <v>Número de trámites exitosos</v>
      </c>
      <c r="I13" s="23">
        <v>110</v>
      </c>
      <c r="J13" s="23">
        <v>485</v>
      </c>
      <c r="K13" s="23">
        <v>455</v>
      </c>
      <c r="L13" s="23">
        <v>510</v>
      </c>
      <c r="M13" s="23">
        <v>604</v>
      </c>
      <c r="N13" s="23">
        <v>556</v>
      </c>
      <c r="O13" s="23">
        <v>623</v>
      </c>
      <c r="P13" s="23">
        <v>608</v>
      </c>
      <c r="Q13" s="23">
        <v>552</v>
      </c>
      <c r="R13" s="23">
        <v>365</v>
      </c>
      <c r="S13" s="23">
        <v>656</v>
      </c>
      <c r="T13" s="23">
        <v>663</v>
      </c>
      <c r="U13" s="23">
        <v>688</v>
      </c>
      <c r="V13" s="23">
        <v>1021</v>
      </c>
      <c r="W13" s="23">
        <v>960</v>
      </c>
      <c r="X13" s="23">
        <v>815</v>
      </c>
      <c r="Y13" s="23">
        <v>890</v>
      </c>
      <c r="Z13" s="23">
        <v>688</v>
      </c>
      <c r="AA13" s="23">
        <v>899</v>
      </c>
      <c r="AB13" s="23">
        <v>1256</v>
      </c>
      <c r="AC13" s="75">
        <v>1802</v>
      </c>
      <c r="AD13" s="64">
        <v>587</v>
      </c>
      <c r="AE13" s="168">
        <f>IFERROR(SUM(I13:AD13)/SUM(I14:AD14),0)</f>
        <v>0.9969069561924</v>
      </c>
    </row>
    <row r="14" spans="1:43" s="3" customFormat="1" ht="50.1" customHeight="1" thickTop="1" thickBot="1">
      <c r="A14" s="167"/>
      <c r="B14" s="169"/>
      <c r="C14" s="166"/>
      <c r="D14" s="170"/>
      <c r="E14" s="166"/>
      <c r="F14" s="171"/>
      <c r="G14" s="172"/>
      <c r="H14" s="25" t="str">
        <f>'PANEL DE CONTROL DISTRITAL'!H13</f>
        <v>Número de trámites aplicados</v>
      </c>
      <c r="I14" s="43">
        <v>111</v>
      </c>
      <c r="J14" s="43">
        <v>485</v>
      </c>
      <c r="K14" s="43">
        <v>455</v>
      </c>
      <c r="L14" s="43">
        <v>511</v>
      </c>
      <c r="M14" s="43">
        <v>606</v>
      </c>
      <c r="N14" s="43">
        <v>558</v>
      </c>
      <c r="O14" s="43">
        <v>624</v>
      </c>
      <c r="P14" s="43">
        <v>612</v>
      </c>
      <c r="Q14" s="43">
        <v>552</v>
      </c>
      <c r="R14" s="43">
        <v>367</v>
      </c>
      <c r="S14" s="43">
        <v>657</v>
      </c>
      <c r="T14" s="43">
        <v>664</v>
      </c>
      <c r="U14" s="43">
        <v>690</v>
      </c>
      <c r="V14" s="43">
        <v>1025</v>
      </c>
      <c r="W14" s="43">
        <v>963</v>
      </c>
      <c r="X14" s="43">
        <v>816</v>
      </c>
      <c r="Y14" s="43">
        <v>891</v>
      </c>
      <c r="Z14" s="43">
        <v>689</v>
      </c>
      <c r="AA14" s="43">
        <v>905</v>
      </c>
      <c r="AB14" s="43">
        <v>1263</v>
      </c>
      <c r="AC14" s="98">
        <v>1809</v>
      </c>
      <c r="AD14" s="68">
        <v>589</v>
      </c>
      <c r="AE14" s="168"/>
    </row>
    <row r="15" spans="1:43" s="45" customFormat="1" ht="8.1" customHeight="1" thickTop="1" thickBot="1">
      <c r="A15" s="167"/>
      <c r="B15" s="167"/>
      <c r="C15" s="167"/>
      <c r="D15" s="167"/>
      <c r="E15" s="167"/>
      <c r="F15" s="167"/>
      <c r="G15" s="167"/>
      <c r="H15" s="167"/>
      <c r="I15" s="167"/>
      <c r="J15" s="167"/>
      <c r="K15" s="167"/>
      <c r="L15" s="167"/>
      <c r="M15" s="167"/>
      <c r="N15" s="167"/>
      <c r="O15" s="167"/>
      <c r="P15" s="167"/>
      <c r="Q15" s="167"/>
      <c r="R15" s="167"/>
      <c r="S15" s="167"/>
      <c r="T15" s="167"/>
      <c r="U15" s="167"/>
      <c r="V15" s="167"/>
      <c r="W15" s="167"/>
      <c r="X15" s="167"/>
      <c r="Y15" s="167"/>
      <c r="Z15" s="167"/>
      <c r="AA15" s="167"/>
      <c r="AB15" s="167"/>
      <c r="AC15" s="167"/>
      <c r="AD15" s="167"/>
      <c r="AE15" s="167"/>
      <c r="AF15" s="44"/>
      <c r="AG15" s="44"/>
      <c r="AH15" s="44"/>
      <c r="AI15" s="44"/>
      <c r="AJ15" s="44"/>
      <c r="AK15" s="44"/>
      <c r="AL15" s="44"/>
      <c r="AM15" s="44"/>
      <c r="AN15" s="44"/>
      <c r="AO15" s="44"/>
      <c r="AP15" s="44"/>
      <c r="AQ15" s="44"/>
    </row>
    <row r="16" spans="1:43" s="3" customFormat="1" ht="50.1" customHeight="1" thickTop="1" thickBot="1">
      <c r="A16" s="167">
        <f>'PANEL DE CONTROL DISTRITAL'!A15</f>
        <v>3</v>
      </c>
      <c r="B16" s="169" t="str">
        <f>'PANEL DE CONTROL DISTRITAL'!B15</f>
        <v>TRANSFERENCIA</v>
      </c>
      <c r="C16" s="166" t="str">
        <f>'PANEL DE CONTROL DISTRITAL'!C15</f>
        <v>Responsable de Módulo</v>
      </c>
      <c r="D16" s="170" t="str">
        <f>'PANEL DE CONTROL DISTRITAL'!D15</f>
        <v xml:space="preserve">Transacciones exitosas = </v>
      </c>
      <c r="E16" s="166" t="str">
        <f>'PANEL DE CONTROL DISTRITAL'!E15</f>
        <v>(Número de Archivos de Transacción aceptados /Total de Archivos de Transacción procesados) x100</v>
      </c>
      <c r="F16" s="171" t="str">
        <f>'PANEL DE CONTROL DISTRITAL'!F15</f>
        <v>Semanal (remesa)</v>
      </c>
      <c r="G16" s="172">
        <f>'PANEL DE CONTROL DISTRITAL'!G15</f>
        <v>0.9</v>
      </c>
      <c r="H16" s="25" t="str">
        <f>'PANEL DE CONTROL DISTRITAL'!H15</f>
        <v>Número de Archivos de Transacción aceptados</v>
      </c>
      <c r="I16" s="23">
        <v>111</v>
      </c>
      <c r="J16" s="23">
        <v>485</v>
      </c>
      <c r="K16" s="23">
        <v>455</v>
      </c>
      <c r="L16" s="23">
        <v>511</v>
      </c>
      <c r="M16" s="23">
        <v>606</v>
      </c>
      <c r="N16" s="23">
        <v>558</v>
      </c>
      <c r="O16" s="23">
        <v>624</v>
      </c>
      <c r="P16" s="23">
        <v>612</v>
      </c>
      <c r="Q16" s="23">
        <v>552</v>
      </c>
      <c r="R16" s="23">
        <v>367</v>
      </c>
      <c r="S16" s="23">
        <v>657</v>
      </c>
      <c r="T16" s="23">
        <v>664</v>
      </c>
      <c r="U16" s="23">
        <v>690</v>
      </c>
      <c r="V16" s="23">
        <v>1025</v>
      </c>
      <c r="W16" s="23">
        <v>963</v>
      </c>
      <c r="X16" s="23">
        <v>816</v>
      </c>
      <c r="Y16" s="23">
        <v>891</v>
      </c>
      <c r="Z16" s="23">
        <v>689</v>
      </c>
      <c r="AA16" s="23">
        <v>905</v>
      </c>
      <c r="AB16" s="23">
        <v>1263</v>
      </c>
      <c r="AC16" s="75">
        <v>1809</v>
      </c>
      <c r="AD16" s="64">
        <v>589</v>
      </c>
      <c r="AE16" s="168">
        <f>IFERROR(SUM(I16:AD16)/SUM(I17:AD17),0)</f>
        <v>1</v>
      </c>
    </row>
    <row r="17" spans="1:43" s="3" customFormat="1" ht="50.1" customHeight="1" thickTop="1" thickBot="1">
      <c r="A17" s="167"/>
      <c r="B17" s="169"/>
      <c r="C17" s="166"/>
      <c r="D17" s="170"/>
      <c r="E17" s="166"/>
      <c r="F17" s="171"/>
      <c r="G17" s="172"/>
      <c r="H17" s="25" t="str">
        <f>'PANEL DE CONTROL DISTRITAL'!H16</f>
        <v>Total de Archivos de Transacción procesados</v>
      </c>
      <c r="I17" s="43">
        <v>111</v>
      </c>
      <c r="J17" s="43">
        <v>485</v>
      </c>
      <c r="K17" s="43">
        <v>455</v>
      </c>
      <c r="L17" s="43">
        <v>511</v>
      </c>
      <c r="M17" s="43">
        <v>606</v>
      </c>
      <c r="N17" s="43">
        <v>558</v>
      </c>
      <c r="O17" s="43">
        <v>624</v>
      </c>
      <c r="P17" s="43">
        <v>612</v>
      </c>
      <c r="Q17" s="43">
        <v>552</v>
      </c>
      <c r="R17" s="43">
        <v>367</v>
      </c>
      <c r="S17" s="43">
        <v>657</v>
      </c>
      <c r="T17" s="43">
        <v>664</v>
      </c>
      <c r="U17" s="43">
        <v>690</v>
      </c>
      <c r="V17" s="43">
        <v>1025</v>
      </c>
      <c r="W17" s="43">
        <v>963</v>
      </c>
      <c r="X17" s="43">
        <v>816</v>
      </c>
      <c r="Y17" s="43">
        <v>891</v>
      </c>
      <c r="Z17" s="43">
        <v>689</v>
      </c>
      <c r="AA17" s="43">
        <v>905</v>
      </c>
      <c r="AB17" s="43">
        <v>1263</v>
      </c>
      <c r="AC17" s="98">
        <v>1809</v>
      </c>
      <c r="AD17" s="68">
        <v>589</v>
      </c>
      <c r="AE17" s="168"/>
    </row>
    <row r="18" spans="1:43" s="45" customFormat="1" ht="8.1" customHeight="1" thickTop="1" thickBot="1">
      <c r="A18" s="167">
        <v>79</v>
      </c>
      <c r="B18" s="167"/>
      <c r="C18" s="167"/>
      <c r="D18" s="167"/>
      <c r="E18" s="167"/>
      <c r="F18" s="167"/>
      <c r="G18" s="167"/>
      <c r="H18" s="167"/>
      <c r="I18" s="167"/>
      <c r="J18" s="167"/>
      <c r="K18" s="167"/>
      <c r="L18" s="167"/>
      <c r="M18" s="167"/>
      <c r="N18" s="167"/>
      <c r="O18" s="167"/>
      <c r="P18" s="167"/>
      <c r="Q18" s="167"/>
      <c r="R18" s="167"/>
      <c r="S18" s="167"/>
      <c r="T18" s="167"/>
      <c r="U18" s="167"/>
      <c r="V18" s="167"/>
      <c r="W18" s="167"/>
      <c r="X18" s="167"/>
      <c r="Y18" s="167"/>
      <c r="Z18" s="167"/>
      <c r="AA18" s="167"/>
      <c r="AB18" s="167"/>
      <c r="AC18" s="167"/>
      <c r="AD18" s="167"/>
      <c r="AE18" s="167"/>
      <c r="AF18" s="44"/>
      <c r="AG18" s="44"/>
      <c r="AH18" s="44"/>
      <c r="AI18" s="44"/>
      <c r="AJ18" s="44"/>
      <c r="AK18" s="44"/>
      <c r="AL18" s="44"/>
      <c r="AM18" s="44"/>
      <c r="AN18" s="44"/>
      <c r="AO18" s="44"/>
      <c r="AP18" s="44"/>
      <c r="AQ18" s="44"/>
    </row>
    <row r="19" spans="1:43" s="3" customFormat="1" ht="50.1" customHeight="1" thickTop="1" thickBot="1">
      <c r="A19" s="167">
        <f>'PANEL DE CONTROL DISTRITAL'!A18</f>
        <v>4</v>
      </c>
      <c r="B19" s="169" t="str">
        <f>'PANEL DE CONTROL DISTRITAL'!B18</f>
        <v>CONCILIACIÓN</v>
      </c>
      <c r="C19" s="166" t="str">
        <f>'PANEL DE CONTROL DISTRITAL'!C18</f>
        <v>Responsable de Módulo</v>
      </c>
      <c r="D19" s="170" t="str">
        <f>'PANEL DE CONTROL DISTRITAL'!D18</f>
        <v xml:space="preserve">Credenciales disponibles para entrega = </v>
      </c>
      <c r="E19" s="166" t="str">
        <f>'PANEL DE CONTROL DISTRITAL'!E18</f>
        <v>((Credenciales recibidas - Credenciales inconsistentes) / Credenciales recibidas) x 100</v>
      </c>
      <c r="F19" s="171" t="str">
        <f>'PANEL DE CONTROL DISTRITAL'!F18</f>
        <v>Semanal (remesa)</v>
      </c>
      <c r="G19" s="172">
        <f>'PANEL DE CONTROL DISTRITAL'!G18</f>
        <v>0.9</v>
      </c>
      <c r="H19" s="25" t="str">
        <f>'PANEL DE CONTROL DISTRITAL'!H18</f>
        <v xml:space="preserve">Credenciales Recibidas - Credenciales inconsistentes </v>
      </c>
      <c r="I19" s="23">
        <v>257</v>
      </c>
      <c r="J19" s="23">
        <v>642</v>
      </c>
      <c r="K19" s="23">
        <v>275</v>
      </c>
      <c r="L19" s="23">
        <v>674</v>
      </c>
      <c r="M19" s="23">
        <v>447</v>
      </c>
      <c r="N19" s="23">
        <v>619</v>
      </c>
      <c r="O19" s="23">
        <v>591</v>
      </c>
      <c r="P19" s="23">
        <v>621</v>
      </c>
      <c r="Q19" s="23">
        <v>573</v>
      </c>
      <c r="R19" s="23">
        <v>498</v>
      </c>
      <c r="S19" s="23">
        <v>529</v>
      </c>
      <c r="T19" s="23">
        <v>637</v>
      </c>
      <c r="U19" s="23">
        <v>599</v>
      </c>
      <c r="V19" s="23">
        <v>793</v>
      </c>
      <c r="W19" s="23">
        <v>985</v>
      </c>
      <c r="X19" s="23">
        <v>1016</v>
      </c>
      <c r="Y19" s="23">
        <v>463</v>
      </c>
      <c r="Z19" s="23">
        <v>514</v>
      </c>
      <c r="AA19" s="23">
        <v>792</v>
      </c>
      <c r="AB19" s="23">
        <v>1583</v>
      </c>
      <c r="AC19" s="64">
        <v>872</v>
      </c>
      <c r="AD19" s="64">
        <v>0</v>
      </c>
      <c r="AE19" s="168">
        <f>IFERROR(SUM(I19:AD19)/SUM(I20:AD20),0)</f>
        <v>1</v>
      </c>
    </row>
    <row r="20" spans="1:43" s="3" customFormat="1" ht="50.1" customHeight="1" thickTop="1" thickBot="1">
      <c r="A20" s="167"/>
      <c r="B20" s="169"/>
      <c r="C20" s="166"/>
      <c r="D20" s="170"/>
      <c r="E20" s="166"/>
      <c r="F20" s="171"/>
      <c r="G20" s="172"/>
      <c r="H20" s="25" t="str">
        <f>'PANEL DE CONTROL DISTRITAL'!H19</f>
        <v>Credenciales recibidas</v>
      </c>
      <c r="I20" s="43">
        <v>257</v>
      </c>
      <c r="J20" s="43">
        <v>642</v>
      </c>
      <c r="K20" s="43">
        <v>275</v>
      </c>
      <c r="L20" s="43">
        <v>674</v>
      </c>
      <c r="M20" s="43">
        <v>447</v>
      </c>
      <c r="N20" s="43">
        <v>619</v>
      </c>
      <c r="O20" s="43">
        <v>591</v>
      </c>
      <c r="P20" s="43">
        <v>621</v>
      </c>
      <c r="Q20" s="43">
        <v>573</v>
      </c>
      <c r="R20" s="43">
        <v>498</v>
      </c>
      <c r="S20" s="43">
        <v>529</v>
      </c>
      <c r="T20" s="43">
        <v>637</v>
      </c>
      <c r="U20" s="43">
        <v>599</v>
      </c>
      <c r="V20" s="43">
        <v>793</v>
      </c>
      <c r="W20" s="43">
        <v>985</v>
      </c>
      <c r="X20" s="43">
        <v>1016</v>
      </c>
      <c r="Y20" s="43">
        <v>463</v>
      </c>
      <c r="Z20" s="43">
        <v>514</v>
      </c>
      <c r="AA20" s="43">
        <v>792</v>
      </c>
      <c r="AB20" s="43">
        <v>1583</v>
      </c>
      <c r="AC20" s="68">
        <v>872</v>
      </c>
      <c r="AD20" s="68">
        <v>0</v>
      </c>
      <c r="AE20" s="168"/>
    </row>
    <row r="21" spans="1:43" s="45" customFormat="1" ht="8.1" customHeight="1" thickTop="1" thickBot="1">
      <c r="A21" s="46"/>
      <c r="B21" s="47"/>
      <c r="C21" s="48"/>
      <c r="D21" s="49"/>
      <c r="E21" s="48"/>
      <c r="F21" s="50"/>
      <c r="G21" s="51"/>
      <c r="H21" s="52"/>
      <c r="I21" s="53"/>
      <c r="J21" s="53"/>
      <c r="K21" s="53"/>
      <c r="L21" s="53"/>
      <c r="M21" s="53"/>
      <c r="N21" s="53"/>
      <c r="O21" s="53"/>
      <c r="P21" s="53"/>
      <c r="Q21" s="53"/>
      <c r="R21" s="53"/>
      <c r="S21" s="53"/>
      <c r="T21" s="53"/>
      <c r="U21" s="53"/>
      <c r="V21" s="53"/>
      <c r="W21" s="53"/>
      <c r="X21" s="53"/>
      <c r="Y21" s="53"/>
      <c r="Z21" s="53"/>
      <c r="AA21" s="53"/>
      <c r="AB21" s="53"/>
      <c r="AC21" s="53"/>
      <c r="AD21" s="53"/>
      <c r="AE21" s="54"/>
      <c r="AF21" s="44"/>
      <c r="AG21" s="44"/>
      <c r="AH21" s="44"/>
      <c r="AI21" s="44"/>
      <c r="AJ21" s="44"/>
      <c r="AK21" s="44"/>
      <c r="AL21" s="44"/>
      <c r="AM21" s="44"/>
      <c r="AN21" s="44"/>
      <c r="AO21" s="44"/>
      <c r="AP21" s="44"/>
      <c r="AQ21" s="44"/>
    </row>
    <row r="22" spans="1:43" s="3" customFormat="1" ht="50.1" customHeight="1" thickTop="1" thickBot="1">
      <c r="A22" s="167">
        <f>'PANEL DE CONTROL DISTRITAL'!A21</f>
        <v>5</v>
      </c>
      <c r="B22" s="169" t="str">
        <f>'PANEL DE CONTROL DISTRITAL'!B21</f>
        <v>CONCILIACIÓN</v>
      </c>
      <c r="C22" s="166" t="str">
        <f>'PANEL DE CONTROL DISTRITAL'!C21</f>
        <v>Responsable de Módulo</v>
      </c>
      <c r="D22" s="170" t="str">
        <f>'PANEL DE CONTROL DISTRITAL'!D21</f>
        <v xml:space="preserve">Credenciales disponibles para entrega = </v>
      </c>
      <c r="E22" s="166" t="str">
        <f>'PANEL DE CONTROL DISTRITAL'!E21</f>
        <v>(Credenciales en resguardo / Credenciales totales en SIIRFE disponibles para entrega) x 100</v>
      </c>
      <c r="F22" s="171" t="str">
        <f>'PANEL DE CONTROL DISTRITAL'!F21</f>
        <v>Semanal (remesa)</v>
      </c>
      <c r="G22" s="172">
        <f>'PANEL DE CONTROL DISTRITAL'!G21</f>
        <v>1</v>
      </c>
      <c r="H22" s="25" t="str">
        <f>'PANEL DE CONTROL DISTRITAL'!H21</f>
        <v>Credenciales en resguardo</v>
      </c>
      <c r="I22" s="64">
        <v>1.2370000000000001</v>
      </c>
      <c r="J22" s="65">
        <v>1.302</v>
      </c>
      <c r="K22" s="65">
        <v>985</v>
      </c>
      <c r="L22" s="65">
        <v>1.105</v>
      </c>
      <c r="M22" s="65">
        <v>1.0349999999999999</v>
      </c>
      <c r="N22" s="23">
        <v>1080</v>
      </c>
      <c r="O22" s="23">
        <v>1049</v>
      </c>
      <c r="P22" s="23">
        <v>1092</v>
      </c>
      <c r="Q22" s="23">
        <v>988</v>
      </c>
      <c r="R22" s="23">
        <v>1012</v>
      </c>
      <c r="S22" s="23">
        <v>925</v>
      </c>
      <c r="T22" s="23">
        <v>922</v>
      </c>
      <c r="U22" s="23">
        <v>903</v>
      </c>
      <c r="V22" s="23">
        <v>1127</v>
      </c>
      <c r="W22" s="23">
        <v>1123</v>
      </c>
      <c r="X22" s="23">
        <v>1191</v>
      </c>
      <c r="Y22" s="23">
        <v>757</v>
      </c>
      <c r="Z22" s="23">
        <v>724</v>
      </c>
      <c r="AA22" s="23">
        <v>841</v>
      </c>
      <c r="AB22" s="23">
        <v>1522</v>
      </c>
      <c r="AC22" s="75">
        <v>1720</v>
      </c>
      <c r="AD22" s="75">
        <v>1643</v>
      </c>
      <c r="AE22" s="168">
        <f>IFERROR(SUM(I22:AD22)/SUM(I23:AD23),0)</f>
        <v>1</v>
      </c>
    </row>
    <row r="23" spans="1:43" s="3" customFormat="1" ht="50.1" customHeight="1" thickTop="1" thickBot="1">
      <c r="A23" s="167"/>
      <c r="B23" s="169"/>
      <c r="C23" s="166"/>
      <c r="D23" s="170"/>
      <c r="E23" s="166"/>
      <c r="F23" s="171"/>
      <c r="G23" s="172"/>
      <c r="H23" s="25" t="str">
        <f>'PANEL DE CONTROL DISTRITAL'!H22</f>
        <v>Credenciales totales en SIIRFE disponibles para entrega</v>
      </c>
      <c r="I23" s="66">
        <v>1.2370000000000001</v>
      </c>
      <c r="J23" s="67">
        <v>1.302</v>
      </c>
      <c r="K23" s="67">
        <v>985</v>
      </c>
      <c r="L23" s="67">
        <v>1.105</v>
      </c>
      <c r="M23" s="67">
        <v>1.0349999999999999</v>
      </c>
      <c r="N23" s="43">
        <v>1080</v>
      </c>
      <c r="O23" s="43">
        <v>1049</v>
      </c>
      <c r="P23" s="43">
        <v>1092</v>
      </c>
      <c r="Q23" s="43">
        <v>988</v>
      </c>
      <c r="R23" s="43">
        <v>1012</v>
      </c>
      <c r="S23" s="43">
        <v>925</v>
      </c>
      <c r="T23" s="43">
        <v>922</v>
      </c>
      <c r="U23" s="43">
        <v>903</v>
      </c>
      <c r="V23" s="43">
        <v>1127</v>
      </c>
      <c r="W23" s="43">
        <v>1123</v>
      </c>
      <c r="X23" s="43">
        <v>1191</v>
      </c>
      <c r="Y23" s="43">
        <v>757</v>
      </c>
      <c r="Z23" s="43">
        <v>724</v>
      </c>
      <c r="AA23" s="43">
        <v>841</v>
      </c>
      <c r="AB23" s="43">
        <v>1522</v>
      </c>
      <c r="AC23" s="98">
        <v>1720</v>
      </c>
      <c r="AD23" s="98">
        <v>1643</v>
      </c>
      <c r="AE23" s="168"/>
    </row>
    <row r="24" spans="1:43" s="4" customFormat="1" ht="7.5" customHeight="1" thickTop="1" thickBot="1">
      <c r="A24" s="167"/>
      <c r="B24" s="167"/>
      <c r="C24" s="167"/>
      <c r="D24" s="167"/>
      <c r="E24" s="167"/>
      <c r="F24" s="167"/>
      <c r="G24" s="167"/>
      <c r="H24" s="167"/>
      <c r="I24" s="167"/>
      <c r="J24" s="167"/>
      <c r="K24" s="167"/>
      <c r="L24" s="167"/>
      <c r="M24" s="167"/>
      <c r="N24" s="167"/>
      <c r="O24" s="167"/>
      <c r="P24" s="167"/>
      <c r="Q24" s="167"/>
      <c r="R24" s="167"/>
      <c r="S24" s="167"/>
      <c r="T24" s="167"/>
      <c r="U24" s="167"/>
      <c r="V24" s="167"/>
      <c r="W24" s="167"/>
      <c r="X24" s="167"/>
      <c r="Y24" s="167"/>
      <c r="Z24" s="167"/>
      <c r="AA24" s="167"/>
      <c r="AB24" s="167"/>
      <c r="AC24" s="167"/>
      <c r="AD24" s="167"/>
      <c r="AE24" s="167"/>
    </row>
    <row r="25" spans="1:43" ht="50.1" customHeight="1" thickTop="1" thickBot="1">
      <c r="A25" s="167">
        <f>'PANEL DE CONTROL DISTRITAL'!A24</f>
        <v>6</v>
      </c>
      <c r="B25" s="169" t="str">
        <f>'PANEL DE CONTROL DISTRITAL'!B24</f>
        <v>ENTREGA</v>
      </c>
      <c r="C25" s="166" t="str">
        <f>'PANEL DE CONTROL DISTRITAL'!C24</f>
        <v>Operador de Equipo Tecnológico</v>
      </c>
      <c r="D25" s="170" t="str">
        <f>'PANEL DE CONTROL DISTRITAL'!D24</f>
        <v xml:space="preserve">Efectividad de entrega de CPV en MAC = </v>
      </c>
      <c r="E25" s="166" t="str">
        <f>'PANEL DE CONTROL DISTRITAL'!E24</f>
        <v>(Total de credenciales entregadas / Total de credenciales solicitadas) x 100</v>
      </c>
      <c r="F25" s="171" t="str">
        <f>'PANEL DE CONTROL DISTRITAL'!F24</f>
        <v>Semanal (remesa)</v>
      </c>
      <c r="G25" s="172">
        <f>'PANEL DE CONTROL DISTRITAL'!G24</f>
        <v>0.9</v>
      </c>
      <c r="H25" s="25" t="str">
        <f>'PANEL DE CONTROL DISTRITAL'!H24</f>
        <v xml:space="preserve">Total de credenciales entregadas </v>
      </c>
      <c r="I25" s="23">
        <v>150</v>
      </c>
      <c r="J25" s="23">
        <v>552</v>
      </c>
      <c r="K25" s="23">
        <v>576</v>
      </c>
      <c r="L25" s="23">
        <v>554</v>
      </c>
      <c r="M25" s="23">
        <v>517</v>
      </c>
      <c r="N25" s="23">
        <v>572</v>
      </c>
      <c r="O25" s="23">
        <v>622</v>
      </c>
      <c r="P25" s="23">
        <v>578</v>
      </c>
      <c r="Q25" s="23">
        <v>677</v>
      </c>
      <c r="R25" s="23">
        <v>470</v>
      </c>
      <c r="S25" s="23">
        <v>610</v>
      </c>
      <c r="T25" s="23">
        <v>640</v>
      </c>
      <c r="U25" s="23">
        <v>618</v>
      </c>
      <c r="V25" s="23">
        <v>569</v>
      </c>
      <c r="W25" s="23">
        <v>984</v>
      </c>
      <c r="X25" s="23">
        <v>948</v>
      </c>
      <c r="Y25" s="23">
        <v>897</v>
      </c>
      <c r="Z25" s="23">
        <v>547</v>
      </c>
      <c r="AA25" s="23">
        <v>675</v>
      </c>
      <c r="AB25" s="23">
        <v>902</v>
      </c>
      <c r="AC25" s="64">
        <v>667</v>
      </c>
      <c r="AD25" s="64">
        <v>77</v>
      </c>
      <c r="AE25" s="168">
        <f>IFERROR(SUM(I25:AD25)/SUM(I26:AD26),0)</f>
        <v>1</v>
      </c>
    </row>
    <row r="26" spans="1:43" ht="50.1" customHeight="1" thickTop="1" thickBot="1">
      <c r="A26" s="167"/>
      <c r="B26" s="169"/>
      <c r="C26" s="166"/>
      <c r="D26" s="170"/>
      <c r="E26" s="166"/>
      <c r="F26" s="171"/>
      <c r="G26" s="172"/>
      <c r="H26" s="25" t="str">
        <f>'PANEL DE CONTROL DISTRITAL'!H25</f>
        <v xml:space="preserve"> Total de credenciales solicitadas</v>
      </c>
      <c r="I26" s="43">
        <v>150</v>
      </c>
      <c r="J26" s="43">
        <v>552</v>
      </c>
      <c r="K26" s="43">
        <v>576</v>
      </c>
      <c r="L26" s="43">
        <v>554</v>
      </c>
      <c r="M26" s="43">
        <v>517</v>
      </c>
      <c r="N26" s="43">
        <v>572</v>
      </c>
      <c r="O26" s="43">
        <v>622</v>
      </c>
      <c r="P26" s="43">
        <v>578</v>
      </c>
      <c r="Q26" s="43">
        <v>677</v>
      </c>
      <c r="R26" s="43">
        <v>470</v>
      </c>
      <c r="S26" s="43">
        <v>610</v>
      </c>
      <c r="T26" s="43">
        <v>640</v>
      </c>
      <c r="U26" s="43">
        <v>618</v>
      </c>
      <c r="V26" s="43">
        <v>569</v>
      </c>
      <c r="W26" s="43">
        <v>984</v>
      </c>
      <c r="X26" s="43">
        <v>948</v>
      </c>
      <c r="Y26" s="43">
        <v>897</v>
      </c>
      <c r="Z26" s="43">
        <v>547</v>
      </c>
      <c r="AA26" s="43">
        <v>675</v>
      </c>
      <c r="AB26" s="43">
        <v>902</v>
      </c>
      <c r="AC26" s="68">
        <v>667</v>
      </c>
      <c r="AD26" s="68">
        <v>77</v>
      </c>
      <c r="AE26" s="168"/>
    </row>
    <row r="27" spans="1:43" ht="15.75" customHeight="1" thickTop="1">
      <c r="B27" s="1" t="s">
        <v>116</v>
      </c>
      <c r="H27" s="55"/>
      <c r="I27" s="56"/>
      <c r="J27" s="56"/>
      <c r="K27" s="56"/>
      <c r="L27" s="56"/>
      <c r="M27" s="56"/>
      <c r="N27" s="56"/>
      <c r="O27" s="56"/>
      <c r="P27" s="56"/>
      <c r="Q27" s="56"/>
      <c r="R27" s="56"/>
      <c r="S27" s="56"/>
      <c r="T27" s="56"/>
      <c r="U27" s="56"/>
      <c r="V27" s="56"/>
      <c r="W27" s="56"/>
      <c r="X27" s="56"/>
      <c r="Y27" s="56"/>
      <c r="Z27" s="56"/>
      <c r="AA27" s="56"/>
      <c r="AB27" s="56"/>
      <c r="AC27" s="56"/>
      <c r="AD27" s="56"/>
      <c r="AE27" s="12"/>
    </row>
    <row r="28" spans="1:43" ht="15.75" customHeight="1">
      <c r="H28" s="57"/>
    </row>
    <row r="29" spans="1:43" ht="15.75" customHeight="1">
      <c r="H29" s="57"/>
      <c r="I29" s="179" t="s">
        <v>117</v>
      </c>
      <c r="J29" s="179"/>
      <c r="K29" s="179"/>
      <c r="L29" s="179"/>
    </row>
    <row r="30" spans="1:43" ht="15.75" customHeight="1">
      <c r="H30" s="57"/>
      <c r="I30" s="26"/>
      <c r="J30" s="27" t="s">
        <v>118</v>
      </c>
      <c r="K30" s="27"/>
      <c r="L30" s="27"/>
    </row>
    <row r="31" spans="1:43" ht="39" customHeight="1">
      <c r="H31" s="57"/>
      <c r="I31" s="28"/>
      <c r="J31" s="27" t="s">
        <v>119</v>
      </c>
      <c r="K31" s="27"/>
      <c r="L31" s="27"/>
    </row>
    <row r="32" spans="1:43" ht="30" customHeight="1">
      <c r="H32" s="57"/>
      <c r="I32" s="29"/>
      <c r="J32" s="27" t="s">
        <v>120</v>
      </c>
      <c r="K32" s="27"/>
      <c r="L32" s="27"/>
    </row>
    <row r="33" spans="2:13" ht="30" customHeight="1">
      <c r="H33" s="57"/>
      <c r="I33" s="27"/>
      <c r="J33" s="27"/>
      <c r="K33" s="27"/>
      <c r="L33" s="27"/>
    </row>
    <row r="34" spans="2:13" ht="30" customHeight="1">
      <c r="B34" s="180" t="s">
        <v>121</v>
      </c>
      <c r="C34" s="180"/>
      <c r="D34" s="180"/>
      <c r="E34" s="180"/>
      <c r="F34" s="180"/>
      <c r="G34" s="180"/>
      <c r="H34" s="180"/>
      <c r="I34" s="180"/>
      <c r="J34" s="180"/>
      <c r="K34" s="180"/>
      <c r="L34" s="180"/>
      <c r="M34" s="181"/>
    </row>
    <row r="35" spans="2:13" ht="30" customHeight="1">
      <c r="B35" s="182" t="s">
        <v>122</v>
      </c>
      <c r="C35" s="182"/>
      <c r="D35" s="182"/>
      <c r="E35" s="182"/>
      <c r="F35" s="182"/>
      <c r="G35" s="183"/>
      <c r="H35" s="184" t="s">
        <v>123</v>
      </c>
      <c r="I35" s="182"/>
      <c r="J35" s="182"/>
      <c r="K35" s="182"/>
      <c r="L35" s="182"/>
      <c r="M35" s="183"/>
    </row>
    <row r="36" spans="2:13" ht="30" customHeight="1">
      <c r="B36" s="173"/>
      <c r="C36" s="174"/>
      <c r="D36" s="174"/>
      <c r="E36" s="174"/>
      <c r="F36" s="174"/>
      <c r="G36" s="175"/>
      <c r="H36" s="173"/>
      <c r="I36" s="174"/>
      <c r="J36" s="174"/>
      <c r="K36" s="174"/>
      <c r="L36" s="174"/>
      <c r="M36" s="175"/>
    </row>
    <row r="37" spans="2:13" ht="30" customHeight="1">
      <c r="B37" s="176"/>
      <c r="C37" s="177"/>
      <c r="D37" s="177"/>
      <c r="E37" s="177"/>
      <c r="F37" s="177"/>
      <c r="G37" s="178"/>
      <c r="H37" s="176"/>
      <c r="I37" s="177"/>
      <c r="J37" s="177"/>
      <c r="K37" s="177"/>
      <c r="L37" s="177"/>
      <c r="M37" s="178"/>
    </row>
    <row r="38" spans="2:13" ht="35.1" customHeight="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1">
    <mergeCell ref="AE25:AE26"/>
    <mergeCell ref="I29:L29"/>
    <mergeCell ref="B34:M34"/>
    <mergeCell ref="B35:G35"/>
    <mergeCell ref="H35:M35"/>
    <mergeCell ref="B36:G37"/>
    <mergeCell ref="H36:M37"/>
    <mergeCell ref="G22:G23"/>
    <mergeCell ref="AE22:AE23"/>
    <mergeCell ref="A24:AE24"/>
    <mergeCell ref="A25:A26"/>
    <mergeCell ref="B25:B26"/>
    <mergeCell ref="C25:C26"/>
    <mergeCell ref="D25:D26"/>
    <mergeCell ref="E25:E26"/>
    <mergeCell ref="F25:F26"/>
    <mergeCell ref="G25:G26"/>
    <mergeCell ref="A22:A23"/>
    <mergeCell ref="B22:B23"/>
    <mergeCell ref="C22:C23"/>
    <mergeCell ref="D22:D23"/>
    <mergeCell ref="E22:E23"/>
    <mergeCell ref="F22:F23"/>
    <mergeCell ref="A18:AE18"/>
    <mergeCell ref="A19:A20"/>
    <mergeCell ref="B19:B20"/>
    <mergeCell ref="C19:C20"/>
    <mergeCell ref="D19:D20"/>
    <mergeCell ref="E19:E20"/>
    <mergeCell ref="F19:F20"/>
    <mergeCell ref="G19:G20"/>
    <mergeCell ref="AE19:AE20"/>
    <mergeCell ref="A15:AE15"/>
    <mergeCell ref="A16:A17"/>
    <mergeCell ref="B16:B17"/>
    <mergeCell ref="C16:C17"/>
    <mergeCell ref="D16:D17"/>
    <mergeCell ref="E16:E17"/>
    <mergeCell ref="F16:F17"/>
    <mergeCell ref="G16:G17"/>
    <mergeCell ref="AE16:AE17"/>
    <mergeCell ref="A10:A11"/>
    <mergeCell ref="B10:B11"/>
    <mergeCell ref="C10:C11"/>
    <mergeCell ref="D10:D11"/>
    <mergeCell ref="E10:E11"/>
    <mergeCell ref="A12:AE12"/>
    <mergeCell ref="A13:A14"/>
    <mergeCell ref="B13:B14"/>
    <mergeCell ref="C13:C14"/>
    <mergeCell ref="D13:D14"/>
    <mergeCell ref="E13:E14"/>
    <mergeCell ref="F13:F14"/>
    <mergeCell ref="G13:G14"/>
    <mergeCell ref="AE13:AE14"/>
    <mergeCell ref="AE10:AE11"/>
    <mergeCell ref="F10:F11"/>
    <mergeCell ref="AE6:AE9"/>
    <mergeCell ref="B7:D7"/>
    <mergeCell ref="A1:AE1"/>
    <mergeCell ref="F2:G2"/>
    <mergeCell ref="A4:AE4"/>
    <mergeCell ref="A5:AE5"/>
    <mergeCell ref="E7:H7"/>
    <mergeCell ref="I7:X7"/>
    <mergeCell ref="B8:X8"/>
    <mergeCell ref="A6:A9"/>
    <mergeCell ref="B6:H6"/>
    <mergeCell ref="I6:X6"/>
    <mergeCell ref="X2:AE2"/>
    <mergeCell ref="G10:G11"/>
  </mergeCells>
  <conditionalFormatting sqref="I21:AD21">
    <cfRule type="colorScale" priority="708">
      <colorScale>
        <cfvo type="min"/>
        <cfvo type="percentile" val="50"/>
        <cfvo type="max"/>
        <color rgb="FFE98BD7"/>
        <color rgb="FFD5007F"/>
        <color rgb="FF950054"/>
      </colorScale>
    </cfRule>
  </conditionalFormatting>
  <conditionalFormatting sqref="AE10">
    <cfRule type="cellIs" dxfId="50" priority="15" operator="greaterThan">
      <formula>95%</formula>
    </cfRule>
    <cfRule type="cellIs" dxfId="49" priority="16" operator="greaterThanOrEqual">
      <formula>90%</formula>
    </cfRule>
    <cfRule type="cellIs" dxfId="48" priority="17" operator="lessThan">
      <formula>89.99%</formula>
    </cfRule>
  </conditionalFormatting>
  <conditionalFormatting sqref="AE13">
    <cfRule type="cellIs" dxfId="47" priority="12" operator="greaterThan">
      <formula>95%</formula>
    </cfRule>
    <cfRule type="cellIs" dxfId="46" priority="13" operator="greaterThanOrEqual">
      <formula>90%</formula>
    </cfRule>
    <cfRule type="cellIs" dxfId="45" priority="14" operator="lessThan">
      <formula>89.99%</formula>
    </cfRule>
  </conditionalFormatting>
  <conditionalFormatting sqref="AE16">
    <cfRule type="cellIs" dxfId="44" priority="9" operator="greaterThan">
      <formula>95%</formula>
    </cfRule>
    <cfRule type="cellIs" dxfId="43" priority="10" operator="greaterThanOrEqual">
      <formula>90%</formula>
    </cfRule>
    <cfRule type="cellIs" dxfId="42" priority="11" operator="lessThan">
      <formula>89.99%</formula>
    </cfRule>
  </conditionalFormatting>
  <conditionalFormatting sqref="AE19">
    <cfRule type="cellIs" dxfId="41" priority="6" operator="greaterThan">
      <formula>95%</formula>
    </cfRule>
    <cfRule type="cellIs" dxfId="40" priority="7" operator="greaterThanOrEqual">
      <formula>90%</formula>
    </cfRule>
    <cfRule type="cellIs" dxfId="39" priority="8" operator="lessThan">
      <formula>89.99%</formula>
    </cfRule>
  </conditionalFormatting>
  <conditionalFormatting sqref="AE22">
    <cfRule type="cellIs" dxfId="38" priority="1" operator="greaterThanOrEqual">
      <formula>100%</formula>
    </cfRule>
    <cfRule type="cellIs" dxfId="37" priority="2" operator="lessThan">
      <formula>99.99%</formula>
    </cfRule>
  </conditionalFormatting>
  <conditionalFormatting sqref="AE25">
    <cfRule type="cellIs" dxfId="36" priority="3" operator="greaterThan">
      <formula>95%</formula>
    </cfRule>
    <cfRule type="cellIs" dxfId="35" priority="4" operator="greaterThanOrEqual">
      <formula>90%</formula>
    </cfRule>
    <cfRule type="cellIs" dxfId="34" priority="5" operator="lessThan">
      <formula>89.99%</formula>
    </cfRule>
  </conditionalFormatting>
  <dataValidations disablePrompts="1" count="1">
    <dataValidation showDropDown="1" showInputMessage="1" showErrorMessage="1" sqref="C21 G19:G23 G10:G11 G16:G17 G13:G14 G25:G26" xr:uid="{7459C47A-175E-462E-90FE-864D4CDEC46A}"/>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780D2C-E06A-43C9-976F-2EB54C77890E}">
  <sheetPr>
    <tabColor theme="1" tint="4.9989318521683403E-2"/>
  </sheetPr>
  <dimension ref="A1:AQ48"/>
  <sheetViews>
    <sheetView showGridLines="0" topLeftCell="R24" zoomScale="85" zoomScaleNormal="85" workbookViewId="0">
      <selection activeCell="AD10" sqref="AD10"/>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0" width="10.7109375" style="1" customWidth="1"/>
    <col min="31" max="31" width="22.7109375" style="1" customWidth="1"/>
    <col min="32" max="16384" width="11.42578125" style="1"/>
  </cols>
  <sheetData>
    <row r="1" spans="1:43" ht="40.5" customHeight="1">
      <c r="A1" s="148" t="str">
        <f>'PANEL DE CONTROL DISTRITAL'!A1:Q1</f>
        <v>INSTITUTO NACIONAL ELECTORAL
SISTEMA DE GESTIÓN DE LA CALIDAD
ESTADO DE MÉXICO</v>
      </c>
      <c r="B1" s="148"/>
      <c r="C1" s="148"/>
      <c r="D1" s="148"/>
      <c r="E1" s="148"/>
      <c r="F1" s="148"/>
      <c r="G1" s="148"/>
      <c r="H1" s="148"/>
      <c r="I1" s="148"/>
      <c r="J1" s="148"/>
      <c r="K1" s="148"/>
      <c r="L1" s="148"/>
      <c r="M1" s="148"/>
      <c r="N1" s="148"/>
      <c r="O1" s="148"/>
      <c r="P1" s="148"/>
      <c r="Q1" s="148"/>
      <c r="R1" s="148"/>
      <c r="S1" s="148"/>
      <c r="T1" s="148"/>
      <c r="U1" s="148"/>
      <c r="V1" s="148"/>
      <c r="W1" s="148"/>
      <c r="X1" s="148"/>
      <c r="Y1" s="148"/>
      <c r="Z1" s="148"/>
      <c r="AA1" s="148"/>
      <c r="AB1" s="148"/>
      <c r="AC1" s="148"/>
      <c r="AD1" s="148"/>
      <c r="AE1" s="148"/>
    </row>
    <row r="2" spans="1:43" ht="33.75" customHeight="1">
      <c r="A2" s="11"/>
      <c r="B2" s="11"/>
      <c r="C2" s="11"/>
      <c r="D2" s="9" t="s">
        <v>89</v>
      </c>
      <c r="E2" s="9">
        <v>40</v>
      </c>
      <c r="F2" s="149" t="s">
        <v>90</v>
      </c>
      <c r="G2" s="149"/>
      <c r="H2" s="20">
        <v>154052</v>
      </c>
      <c r="I2" s="19"/>
      <c r="J2" s="19"/>
      <c r="K2" s="19"/>
      <c r="L2" s="19"/>
      <c r="M2" s="19"/>
      <c r="N2" s="19"/>
      <c r="O2" s="19"/>
      <c r="P2" s="19"/>
      <c r="Q2" s="19"/>
      <c r="R2" s="19"/>
      <c r="S2" s="19"/>
      <c r="T2" s="19"/>
      <c r="U2" s="19"/>
      <c r="V2" s="19"/>
      <c r="W2" s="58"/>
      <c r="X2" s="150" t="str">
        <f>'PANEL DE CONTROL DISTRITAL'!M2</f>
        <v>Fecha de corte: 22/01/2024</v>
      </c>
      <c r="Y2" s="150"/>
      <c r="Z2" s="150"/>
      <c r="AA2" s="150"/>
      <c r="AB2" s="150"/>
      <c r="AC2" s="150"/>
      <c r="AD2" s="150"/>
      <c r="AE2" s="150"/>
      <c r="AF2" s="15"/>
    </row>
    <row r="3" spans="1:43" ht="11.25" customHeight="1">
      <c r="A3" s="11"/>
      <c r="B3" s="6"/>
      <c r="C3" s="6"/>
      <c r="D3" s="6"/>
      <c r="E3" s="6"/>
      <c r="F3" s="6"/>
      <c r="G3" s="6"/>
      <c r="H3" s="6"/>
      <c r="I3" s="6"/>
      <c r="J3" s="6"/>
      <c r="K3" s="6"/>
      <c r="L3" s="6"/>
      <c r="M3" s="6"/>
      <c r="N3" s="6"/>
      <c r="O3" s="6"/>
      <c r="P3" s="6"/>
      <c r="Q3" s="6"/>
      <c r="R3" s="6"/>
      <c r="S3" s="6"/>
      <c r="T3" s="6"/>
      <c r="U3" s="6"/>
      <c r="V3" s="6"/>
      <c r="W3" s="6"/>
      <c r="X3" s="6"/>
      <c r="Y3" s="6"/>
      <c r="Z3" s="6"/>
      <c r="AA3" s="6"/>
      <c r="AB3" s="6"/>
      <c r="AC3" s="6"/>
      <c r="AD3" s="6"/>
    </row>
    <row r="4" spans="1:43" ht="30" customHeight="1">
      <c r="A4" s="154" t="s">
        <v>91</v>
      </c>
      <c r="B4" s="155"/>
      <c r="C4" s="155"/>
      <c r="D4" s="155"/>
      <c r="E4" s="155"/>
      <c r="F4" s="155"/>
      <c r="G4" s="155"/>
      <c r="H4" s="155"/>
      <c r="I4" s="155"/>
      <c r="J4" s="155"/>
      <c r="K4" s="155"/>
      <c r="L4" s="155"/>
      <c r="M4" s="155"/>
      <c r="N4" s="155"/>
      <c r="O4" s="155"/>
      <c r="P4" s="155"/>
      <c r="Q4" s="155"/>
      <c r="R4" s="155"/>
      <c r="S4" s="155"/>
      <c r="T4" s="155"/>
      <c r="U4" s="155"/>
      <c r="V4" s="155"/>
      <c r="W4" s="155"/>
      <c r="X4" s="155"/>
      <c r="Y4" s="155"/>
      <c r="Z4" s="155"/>
      <c r="AA4" s="155"/>
      <c r="AB4" s="155"/>
      <c r="AC4" s="155"/>
      <c r="AD4" s="155"/>
      <c r="AE4" s="156"/>
      <c r="AG4" s="18"/>
    </row>
    <row r="5" spans="1:43" ht="5.25" customHeight="1">
      <c r="A5" s="157"/>
      <c r="B5" s="158"/>
      <c r="C5" s="158"/>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9"/>
    </row>
    <row r="6" spans="1:43" ht="18" customHeight="1">
      <c r="A6" s="151" t="str">
        <f>'PANEL DE CONTROL DISTRITAL'!A6</f>
        <v>Número</v>
      </c>
      <c r="B6" s="152" t="str">
        <f>'PANEL DE CONTROL DISTRITAL'!B6</f>
        <v xml:space="preserve">PROCESOS SUSTANTIVOS E INDICADORES </v>
      </c>
      <c r="C6" s="152"/>
      <c r="D6" s="152"/>
      <c r="E6" s="152"/>
      <c r="F6" s="152"/>
      <c r="G6" s="152"/>
      <c r="H6" s="152"/>
      <c r="I6" s="160" t="s">
        <v>92</v>
      </c>
      <c r="J6" s="161"/>
      <c r="K6" s="161"/>
      <c r="L6" s="161"/>
      <c r="M6" s="161"/>
      <c r="N6" s="161"/>
      <c r="O6" s="161"/>
      <c r="P6" s="161"/>
      <c r="Q6" s="161"/>
      <c r="R6" s="161"/>
      <c r="S6" s="161"/>
      <c r="T6" s="161"/>
      <c r="U6" s="161"/>
      <c r="V6" s="161"/>
      <c r="W6" s="161"/>
      <c r="X6" s="161"/>
      <c r="Y6" s="85"/>
      <c r="Z6" s="85"/>
      <c r="AA6" s="85"/>
      <c r="AB6" s="85"/>
      <c r="AC6" s="85"/>
      <c r="AD6" s="85"/>
      <c r="AE6" s="153" t="s">
        <v>93</v>
      </c>
    </row>
    <row r="7" spans="1:43" ht="17.25" customHeight="1">
      <c r="A7" s="151"/>
      <c r="B7" s="152" t="str">
        <f>'PANEL DE CONTROL DISTRITAL'!B7</f>
        <v>DESCRIPCIÓN</v>
      </c>
      <c r="C7" s="152"/>
      <c r="D7" s="152"/>
      <c r="E7" s="152" t="str">
        <f>'PANEL DE CONTROL DISTRITAL'!E7</f>
        <v>MEDICIÓN</v>
      </c>
      <c r="F7" s="152"/>
      <c r="G7" s="152"/>
      <c r="H7" s="152"/>
      <c r="I7" s="162" t="str">
        <f>'PANEL DE CONTROL DISTRITAL'!A5</f>
        <v>CAMPAÑA ANUAL INTENSA 2023</v>
      </c>
      <c r="J7" s="163"/>
      <c r="K7" s="163"/>
      <c r="L7" s="163"/>
      <c r="M7" s="163"/>
      <c r="N7" s="163"/>
      <c r="O7" s="163"/>
      <c r="P7" s="163"/>
      <c r="Q7" s="163"/>
      <c r="R7" s="163"/>
      <c r="S7" s="163"/>
      <c r="T7" s="163"/>
      <c r="U7" s="163"/>
      <c r="V7" s="163"/>
      <c r="W7" s="163"/>
      <c r="X7" s="163"/>
      <c r="Y7" s="86"/>
      <c r="Z7" s="86"/>
      <c r="AA7" s="86"/>
      <c r="AB7" s="86"/>
      <c r="AC7" s="86"/>
      <c r="AD7" s="86"/>
      <c r="AE7" s="153"/>
    </row>
    <row r="8" spans="1:43" ht="5.25" customHeight="1">
      <c r="A8" s="151"/>
      <c r="B8" s="164"/>
      <c r="C8" s="165"/>
      <c r="D8" s="165"/>
      <c r="E8" s="165"/>
      <c r="F8" s="165"/>
      <c r="G8" s="165"/>
      <c r="H8" s="165"/>
      <c r="I8" s="165"/>
      <c r="J8" s="165"/>
      <c r="K8" s="165"/>
      <c r="L8" s="165"/>
      <c r="M8" s="165"/>
      <c r="N8" s="165"/>
      <c r="O8" s="165"/>
      <c r="P8" s="165"/>
      <c r="Q8" s="165"/>
      <c r="R8" s="165"/>
      <c r="S8" s="165"/>
      <c r="T8" s="165"/>
      <c r="U8" s="165"/>
      <c r="V8" s="165"/>
      <c r="W8" s="165"/>
      <c r="X8" s="165"/>
      <c r="Y8" s="87"/>
      <c r="Z8" s="87"/>
      <c r="AA8" s="87"/>
      <c r="AB8" s="87"/>
      <c r="AC8" s="87"/>
      <c r="AD8" s="87"/>
      <c r="AE8" s="153"/>
    </row>
    <row r="9" spans="1:43" s="2" customFormat="1" ht="29.25" customHeight="1" thickTop="1" thickBot="1">
      <c r="A9" s="151"/>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42" t="str">
        <f>'PANEL DE CONTROL DISTRITAL'!H8</f>
        <v>Nominativo</v>
      </c>
      <c r="I9" s="31" t="str">
        <f>'152551'!I9</f>
        <v>2023-37</v>
      </c>
      <c r="J9" s="31" t="str">
        <f>'152551'!J9</f>
        <v>2023-38</v>
      </c>
      <c r="K9" s="31" t="str">
        <f>'152551'!K9</f>
        <v>2023-39</v>
      </c>
      <c r="L9" s="31" t="str">
        <f>'152551'!L9</f>
        <v>2023-40</v>
      </c>
      <c r="M9" s="31" t="str">
        <f>'152551'!M9</f>
        <v>2023-41</v>
      </c>
      <c r="N9" s="31" t="str">
        <f>'152551'!N9</f>
        <v>2023-42</v>
      </c>
      <c r="O9" s="31" t="str">
        <f>'152551'!O9</f>
        <v>2023-43</v>
      </c>
      <c r="P9" s="31" t="str">
        <f>'152551'!P9</f>
        <v>2023-44</v>
      </c>
      <c r="Q9" s="31" t="str">
        <f>'152551'!Q9</f>
        <v>2023-45</v>
      </c>
      <c r="R9" s="31" t="str">
        <f>'152551'!R9</f>
        <v>2023-46</v>
      </c>
      <c r="S9" s="31" t="str">
        <f>'152551'!S9</f>
        <v>2023-47</v>
      </c>
      <c r="T9" s="31" t="str">
        <f>'152551'!T9</f>
        <v>2023-48</v>
      </c>
      <c r="U9" s="31" t="str">
        <f>'152551'!U9</f>
        <v>2023-49</v>
      </c>
      <c r="V9" s="31" t="str">
        <f>'152551'!V9</f>
        <v>2023-50</v>
      </c>
      <c r="W9" s="31" t="str">
        <f>'152551'!W9</f>
        <v>2023-51</v>
      </c>
      <c r="X9" s="31" t="str">
        <f>'152551'!X9</f>
        <v>2023-52</v>
      </c>
      <c r="Y9" s="31" t="s">
        <v>110</v>
      </c>
      <c r="Z9" s="31" t="s">
        <v>111</v>
      </c>
      <c r="AA9" s="31" t="s">
        <v>112</v>
      </c>
      <c r="AB9" s="31" t="s">
        <v>113</v>
      </c>
      <c r="AC9" s="31" t="s">
        <v>114</v>
      </c>
      <c r="AD9" s="31" t="s">
        <v>115</v>
      </c>
      <c r="AE9" s="153"/>
    </row>
    <row r="10" spans="1:43" s="2" customFormat="1" ht="50.1" customHeight="1" thickTop="1" thickBot="1">
      <c r="A10" s="167">
        <f>'PANEL DE CONTROL DISTRITAL'!A9</f>
        <v>1</v>
      </c>
      <c r="B10" s="169" t="str">
        <f>'PANEL DE CONTROL DISTRITAL'!B9</f>
        <v>ENTREVISTA</v>
      </c>
      <c r="C10" s="166" t="str">
        <f>'PANEL DE CONTROL DISTRITAL'!C9</f>
        <v xml:space="preserve"> Auxiliar de Atención Ciudadana</v>
      </c>
      <c r="D10" s="170" t="str">
        <f>'PANEL DE CONTROL DISTRITAL'!D9</f>
        <v>Efectividad de la entrevista =</v>
      </c>
      <c r="E10" s="166" t="str">
        <f>'PANEL DE CONTROL DISTRITAL'!E9</f>
        <v>(Número de trámites aplicados / (Número de fichas requisitadas - Notificaciones de improcedencia de trámite)) x 100</v>
      </c>
      <c r="F10" s="171" t="str">
        <f>'PANEL DE CONTROL DISTRITAL'!F9</f>
        <v>Semanal (remesa)</v>
      </c>
      <c r="G10" s="172">
        <f>'PANEL DE CONTROL DISTRITAL'!G9</f>
        <v>0.9</v>
      </c>
      <c r="H10" s="25" t="str">
        <f>'PANEL DE CONTROL DISTRITAL'!H9</f>
        <v>Número de trámites aplicados</v>
      </c>
      <c r="I10" s="23">
        <v>82</v>
      </c>
      <c r="J10" s="23">
        <v>452</v>
      </c>
      <c r="K10" s="23">
        <v>394</v>
      </c>
      <c r="L10" s="23">
        <v>448</v>
      </c>
      <c r="M10" s="23">
        <v>448</v>
      </c>
      <c r="N10" s="23">
        <v>448</v>
      </c>
      <c r="O10" s="23">
        <v>479</v>
      </c>
      <c r="P10" s="23">
        <v>428</v>
      </c>
      <c r="Q10" s="23">
        <v>410</v>
      </c>
      <c r="R10" s="23">
        <v>246</v>
      </c>
      <c r="S10" s="23">
        <v>457</v>
      </c>
      <c r="T10" s="23">
        <v>449</v>
      </c>
      <c r="U10" s="23">
        <v>426</v>
      </c>
      <c r="V10" s="23">
        <v>647</v>
      </c>
      <c r="W10" s="23">
        <v>563</v>
      </c>
      <c r="X10" s="23">
        <v>521</v>
      </c>
      <c r="Y10" s="23">
        <v>519</v>
      </c>
      <c r="Z10" s="23">
        <v>411</v>
      </c>
      <c r="AA10" s="23">
        <v>542</v>
      </c>
      <c r="AB10" s="23">
        <v>743</v>
      </c>
      <c r="AC10" s="64">
        <v>940</v>
      </c>
      <c r="AD10" s="64">
        <v>478</v>
      </c>
      <c r="AE10" s="168">
        <f>IFERROR(SUM(I10:AD10)/SUM(I11:AD11),0)</f>
        <v>0.99461654703437852</v>
      </c>
    </row>
    <row r="11" spans="1:43" s="2" customFormat="1" ht="50.1" customHeight="1" thickTop="1" thickBot="1">
      <c r="A11" s="167"/>
      <c r="B11" s="169"/>
      <c r="C11" s="166"/>
      <c r="D11" s="170"/>
      <c r="E11" s="166"/>
      <c r="F11" s="171"/>
      <c r="G11" s="172"/>
      <c r="H11" s="25" t="str">
        <f>'PANEL DE CONTROL DISTRITAL'!H10</f>
        <v>Número de fichas requisitadas - Notificaciones de improcedencia de trámite</v>
      </c>
      <c r="I11" s="43">
        <v>82</v>
      </c>
      <c r="J11" s="43">
        <v>453</v>
      </c>
      <c r="K11" s="43">
        <v>397</v>
      </c>
      <c r="L11" s="43">
        <v>452</v>
      </c>
      <c r="M11" s="43">
        <v>450</v>
      </c>
      <c r="N11" s="43">
        <v>490</v>
      </c>
      <c r="O11" s="43">
        <v>481</v>
      </c>
      <c r="P11" s="43">
        <v>431</v>
      </c>
      <c r="Q11" s="43">
        <v>410</v>
      </c>
      <c r="R11" s="43">
        <v>246</v>
      </c>
      <c r="S11" s="43">
        <v>457</v>
      </c>
      <c r="T11" s="43">
        <v>449</v>
      </c>
      <c r="U11" s="43">
        <v>426</v>
      </c>
      <c r="V11" s="43">
        <v>647</v>
      </c>
      <c r="W11" s="43">
        <v>563</v>
      </c>
      <c r="X11" s="43">
        <v>521</v>
      </c>
      <c r="Y11" s="43">
        <v>519</v>
      </c>
      <c r="Z11" s="43">
        <v>411</v>
      </c>
      <c r="AA11" s="43">
        <v>542</v>
      </c>
      <c r="AB11" s="43">
        <v>743</v>
      </c>
      <c r="AC11" s="68">
        <v>940</v>
      </c>
      <c r="AD11" s="68">
        <v>478</v>
      </c>
      <c r="AE11" s="168"/>
    </row>
    <row r="12" spans="1:43" s="45" customFormat="1" ht="8.1" customHeight="1" thickTop="1" thickBot="1">
      <c r="A12" s="167"/>
      <c r="B12" s="167"/>
      <c r="C12" s="167"/>
      <c r="D12" s="167"/>
      <c r="E12" s="167"/>
      <c r="F12" s="167"/>
      <c r="G12" s="167"/>
      <c r="H12" s="167"/>
      <c r="I12" s="167"/>
      <c r="J12" s="167"/>
      <c r="K12" s="167"/>
      <c r="L12" s="167"/>
      <c r="M12" s="167"/>
      <c r="N12" s="167"/>
      <c r="O12" s="167"/>
      <c r="P12" s="167"/>
      <c r="Q12" s="167"/>
      <c r="R12" s="167"/>
      <c r="S12" s="167"/>
      <c r="T12" s="167"/>
      <c r="U12" s="167"/>
      <c r="V12" s="167"/>
      <c r="W12" s="167"/>
      <c r="X12" s="167"/>
      <c r="Y12" s="167"/>
      <c r="Z12" s="167"/>
      <c r="AA12" s="167"/>
      <c r="AB12" s="167"/>
      <c r="AC12" s="167"/>
      <c r="AD12" s="167"/>
      <c r="AE12" s="167"/>
      <c r="AF12" s="44"/>
      <c r="AG12" s="44"/>
      <c r="AH12" s="44"/>
      <c r="AI12" s="44"/>
      <c r="AJ12" s="44"/>
      <c r="AK12" s="44"/>
      <c r="AL12" s="44"/>
      <c r="AM12" s="44"/>
      <c r="AN12" s="44"/>
      <c r="AO12" s="44"/>
      <c r="AP12" s="44"/>
      <c r="AQ12" s="44"/>
    </row>
    <row r="13" spans="1:43" s="3" customFormat="1" ht="50.1" customHeight="1" thickTop="1" thickBot="1">
      <c r="A13" s="167">
        <f>'PANEL DE CONTROL DISTRITAL'!A12</f>
        <v>2</v>
      </c>
      <c r="B13" s="169" t="str">
        <f>'PANEL DE CONTROL DISTRITAL'!B12</f>
        <v>TRÁMITE</v>
      </c>
      <c r="C13" s="166" t="str">
        <f>'PANEL DE CONTROL DISTRITAL'!C12</f>
        <v>Operador de Equipo Tecnológico</v>
      </c>
      <c r="D13" s="170" t="str">
        <f>'PANEL DE CONTROL DISTRITAL'!D12</f>
        <v>Trámites exitosos efectivos=</v>
      </c>
      <c r="E13" s="166" t="str">
        <f>'PANEL DE CONTROL DISTRITAL'!E12</f>
        <v>(Número de trámites exitosos / Número de trámites aplicados) x 100</v>
      </c>
      <c r="F13" s="171" t="str">
        <f>'PANEL DE CONTROL DISTRITAL'!F12</f>
        <v>Semanal (remesa)</v>
      </c>
      <c r="G13" s="172">
        <f>'PANEL DE CONTROL DISTRITAL'!G12</f>
        <v>0.9</v>
      </c>
      <c r="H13" s="25" t="str">
        <f>'PANEL DE CONTROL DISTRITAL'!H12</f>
        <v>Número de trámites exitosos</v>
      </c>
      <c r="I13" s="23">
        <v>82</v>
      </c>
      <c r="J13" s="23">
        <v>452</v>
      </c>
      <c r="K13" s="23">
        <v>393</v>
      </c>
      <c r="L13" s="23">
        <v>447</v>
      </c>
      <c r="M13" s="23">
        <v>446</v>
      </c>
      <c r="N13" s="23">
        <v>486</v>
      </c>
      <c r="O13" s="23">
        <v>478</v>
      </c>
      <c r="P13" s="23">
        <v>425</v>
      </c>
      <c r="Q13" s="23">
        <v>408</v>
      </c>
      <c r="R13" s="23">
        <v>246</v>
      </c>
      <c r="S13" s="23">
        <v>457</v>
      </c>
      <c r="T13" s="23">
        <v>448</v>
      </c>
      <c r="U13" s="23">
        <v>424</v>
      </c>
      <c r="V13" s="23">
        <v>646</v>
      </c>
      <c r="W13" s="23">
        <v>561</v>
      </c>
      <c r="X13" s="23">
        <v>520</v>
      </c>
      <c r="Y13" s="23">
        <v>517</v>
      </c>
      <c r="Z13" s="23">
        <v>411</v>
      </c>
      <c r="AA13" s="23">
        <v>539</v>
      </c>
      <c r="AB13" s="23">
        <v>740</v>
      </c>
      <c r="AC13" s="64">
        <v>934</v>
      </c>
      <c r="AD13" s="64">
        <v>475</v>
      </c>
      <c r="AE13" s="168">
        <f>IFERROR(SUM(I13:AD13)/SUM(I14:AD14),0)</f>
        <v>0.99659445653202161</v>
      </c>
    </row>
    <row r="14" spans="1:43" s="3" customFormat="1" ht="50.1" customHeight="1" thickTop="1" thickBot="1">
      <c r="A14" s="167"/>
      <c r="B14" s="169"/>
      <c r="C14" s="166"/>
      <c r="D14" s="170"/>
      <c r="E14" s="166"/>
      <c r="F14" s="171"/>
      <c r="G14" s="172"/>
      <c r="H14" s="25" t="str">
        <f>'PANEL DE CONTROL DISTRITAL'!H13</f>
        <v>Número de trámites aplicados</v>
      </c>
      <c r="I14" s="43">
        <v>82</v>
      </c>
      <c r="J14" s="43">
        <v>452</v>
      </c>
      <c r="K14" s="43">
        <v>394</v>
      </c>
      <c r="L14" s="43">
        <v>448</v>
      </c>
      <c r="M14" s="43">
        <v>448</v>
      </c>
      <c r="N14" s="43">
        <v>488</v>
      </c>
      <c r="O14" s="68">
        <v>479</v>
      </c>
      <c r="P14" s="43">
        <v>428</v>
      </c>
      <c r="Q14" s="43">
        <v>410</v>
      </c>
      <c r="R14" s="43">
        <v>246</v>
      </c>
      <c r="S14" s="43">
        <v>457</v>
      </c>
      <c r="T14" s="43">
        <v>449</v>
      </c>
      <c r="U14" s="43">
        <v>426</v>
      </c>
      <c r="V14" s="43">
        <v>647</v>
      </c>
      <c r="W14" s="43">
        <v>563</v>
      </c>
      <c r="X14" s="43">
        <v>521</v>
      </c>
      <c r="Y14" s="43">
        <v>519</v>
      </c>
      <c r="Z14" s="43">
        <v>411</v>
      </c>
      <c r="AA14" s="43">
        <v>542</v>
      </c>
      <c r="AB14" s="43">
        <v>743</v>
      </c>
      <c r="AC14" s="68">
        <v>940</v>
      </c>
      <c r="AD14" s="68">
        <v>478</v>
      </c>
      <c r="AE14" s="168"/>
    </row>
    <row r="15" spans="1:43" s="45" customFormat="1" ht="8.1" customHeight="1" thickTop="1" thickBot="1">
      <c r="A15" s="167"/>
      <c r="B15" s="167"/>
      <c r="C15" s="167"/>
      <c r="D15" s="167"/>
      <c r="E15" s="167"/>
      <c r="F15" s="167"/>
      <c r="G15" s="167"/>
      <c r="H15" s="167"/>
      <c r="I15" s="167"/>
      <c r="J15" s="167"/>
      <c r="K15" s="167"/>
      <c r="L15" s="167"/>
      <c r="M15" s="167"/>
      <c r="N15" s="167"/>
      <c r="O15" s="167"/>
      <c r="P15" s="167"/>
      <c r="Q15" s="167"/>
      <c r="R15" s="167"/>
      <c r="S15" s="167"/>
      <c r="T15" s="167"/>
      <c r="U15" s="167"/>
      <c r="V15" s="167"/>
      <c r="W15" s="167"/>
      <c r="X15" s="167"/>
      <c r="Y15" s="167"/>
      <c r="Z15" s="167"/>
      <c r="AA15" s="167"/>
      <c r="AB15" s="167"/>
      <c r="AC15" s="167"/>
      <c r="AD15" s="167"/>
      <c r="AE15" s="167"/>
      <c r="AF15" s="44"/>
      <c r="AG15" s="44"/>
      <c r="AH15" s="44"/>
      <c r="AI15" s="44"/>
      <c r="AJ15" s="44"/>
      <c r="AK15" s="44"/>
      <c r="AL15" s="44"/>
      <c r="AM15" s="44"/>
      <c r="AN15" s="44"/>
      <c r="AO15" s="44"/>
      <c r="AP15" s="44"/>
      <c r="AQ15" s="44"/>
    </row>
    <row r="16" spans="1:43" s="3" customFormat="1" ht="50.1" customHeight="1" thickTop="1" thickBot="1">
      <c r="A16" s="167">
        <f>'PANEL DE CONTROL DISTRITAL'!A15</f>
        <v>3</v>
      </c>
      <c r="B16" s="169" t="str">
        <f>'PANEL DE CONTROL DISTRITAL'!B15</f>
        <v>TRANSFERENCIA</v>
      </c>
      <c r="C16" s="166" t="str">
        <f>'PANEL DE CONTROL DISTRITAL'!C15</f>
        <v>Responsable de Módulo</v>
      </c>
      <c r="D16" s="170" t="str">
        <f>'PANEL DE CONTROL DISTRITAL'!D15</f>
        <v xml:space="preserve">Transacciones exitosas = </v>
      </c>
      <c r="E16" s="166" t="str">
        <f>'PANEL DE CONTROL DISTRITAL'!E15</f>
        <v>(Número de Archivos de Transacción aceptados /Total de Archivos de Transacción procesados) x100</v>
      </c>
      <c r="F16" s="171" t="str">
        <f>'PANEL DE CONTROL DISTRITAL'!F15</f>
        <v>Semanal (remesa)</v>
      </c>
      <c r="G16" s="172">
        <f>'PANEL DE CONTROL DISTRITAL'!G15</f>
        <v>0.9</v>
      </c>
      <c r="H16" s="25" t="str">
        <f>'PANEL DE CONTROL DISTRITAL'!H15</f>
        <v>Número de Archivos de Transacción aceptados</v>
      </c>
      <c r="I16" s="23">
        <v>82</v>
      </c>
      <c r="J16" s="23">
        <v>452</v>
      </c>
      <c r="K16" s="23">
        <v>394</v>
      </c>
      <c r="L16" s="23">
        <v>448</v>
      </c>
      <c r="M16" s="23">
        <v>448</v>
      </c>
      <c r="N16" s="23">
        <v>488</v>
      </c>
      <c r="O16" s="23">
        <v>479</v>
      </c>
      <c r="P16" s="23">
        <v>428</v>
      </c>
      <c r="Q16" s="23">
        <v>410</v>
      </c>
      <c r="R16" s="23">
        <v>246</v>
      </c>
      <c r="S16" s="23">
        <v>457</v>
      </c>
      <c r="T16" s="23">
        <v>449</v>
      </c>
      <c r="U16" s="23">
        <v>426</v>
      </c>
      <c r="V16" s="23">
        <v>647</v>
      </c>
      <c r="W16" s="23">
        <v>563</v>
      </c>
      <c r="X16" s="23">
        <v>521</v>
      </c>
      <c r="Y16" s="23">
        <v>519</v>
      </c>
      <c r="Z16" s="23">
        <v>411</v>
      </c>
      <c r="AA16" s="23">
        <v>542</v>
      </c>
      <c r="AB16" s="23">
        <v>743</v>
      </c>
      <c r="AC16" s="64">
        <v>940</v>
      </c>
      <c r="AD16" s="64">
        <v>478</v>
      </c>
      <c r="AE16" s="168">
        <f>IFERROR(SUM(I16:AD16)/SUM(I17:AD17),0)</f>
        <v>1</v>
      </c>
    </row>
    <row r="17" spans="1:43" s="3" customFormat="1" ht="50.1" customHeight="1" thickTop="1" thickBot="1">
      <c r="A17" s="167"/>
      <c r="B17" s="169"/>
      <c r="C17" s="166"/>
      <c r="D17" s="170"/>
      <c r="E17" s="166"/>
      <c r="F17" s="171"/>
      <c r="G17" s="172"/>
      <c r="H17" s="25" t="str">
        <f>'PANEL DE CONTROL DISTRITAL'!H16</f>
        <v>Total de Archivos de Transacción procesados</v>
      </c>
      <c r="I17" s="43">
        <v>82</v>
      </c>
      <c r="J17" s="43">
        <v>452</v>
      </c>
      <c r="K17" s="43">
        <v>394</v>
      </c>
      <c r="L17" s="43">
        <v>448</v>
      </c>
      <c r="M17" s="43">
        <v>448</v>
      </c>
      <c r="N17" s="43">
        <v>488</v>
      </c>
      <c r="O17" s="43">
        <v>479</v>
      </c>
      <c r="P17" s="43">
        <v>428</v>
      </c>
      <c r="Q17" s="43">
        <v>410</v>
      </c>
      <c r="R17" s="43">
        <v>246</v>
      </c>
      <c r="S17" s="43">
        <v>457</v>
      </c>
      <c r="T17" s="43">
        <v>449</v>
      </c>
      <c r="U17" s="43">
        <v>426</v>
      </c>
      <c r="V17" s="43">
        <v>647</v>
      </c>
      <c r="W17" s="43">
        <v>563</v>
      </c>
      <c r="X17" s="43">
        <v>521</v>
      </c>
      <c r="Y17" s="43">
        <v>519</v>
      </c>
      <c r="Z17" s="43">
        <v>411</v>
      </c>
      <c r="AA17" s="43">
        <v>542</v>
      </c>
      <c r="AB17" s="43">
        <v>743</v>
      </c>
      <c r="AC17" s="68">
        <v>940</v>
      </c>
      <c r="AD17" s="68">
        <v>478</v>
      </c>
      <c r="AE17" s="168"/>
    </row>
    <row r="18" spans="1:43" s="45" customFormat="1" ht="8.1" customHeight="1" thickTop="1" thickBot="1">
      <c r="A18" s="167"/>
      <c r="B18" s="167"/>
      <c r="C18" s="167"/>
      <c r="D18" s="167"/>
      <c r="E18" s="167"/>
      <c r="F18" s="167"/>
      <c r="G18" s="167"/>
      <c r="H18" s="167"/>
      <c r="I18" s="167"/>
      <c r="J18" s="167"/>
      <c r="K18" s="167"/>
      <c r="L18" s="167"/>
      <c r="M18" s="167"/>
      <c r="N18" s="167"/>
      <c r="O18" s="167"/>
      <c r="P18" s="167"/>
      <c r="Q18" s="167"/>
      <c r="R18" s="167"/>
      <c r="S18" s="167"/>
      <c r="T18" s="167"/>
      <c r="U18" s="167"/>
      <c r="V18" s="167"/>
      <c r="W18" s="167"/>
      <c r="X18" s="167"/>
      <c r="Y18" s="167"/>
      <c r="Z18" s="167"/>
      <c r="AA18" s="167"/>
      <c r="AB18" s="167"/>
      <c r="AC18" s="167"/>
      <c r="AD18" s="167"/>
      <c r="AE18" s="167"/>
      <c r="AF18" s="44"/>
      <c r="AG18" s="44"/>
      <c r="AH18" s="44"/>
      <c r="AI18" s="44"/>
      <c r="AJ18" s="44"/>
      <c r="AK18" s="44"/>
      <c r="AL18" s="44"/>
      <c r="AM18" s="44"/>
      <c r="AN18" s="44"/>
      <c r="AO18" s="44"/>
      <c r="AP18" s="44"/>
      <c r="AQ18" s="44"/>
    </row>
    <row r="19" spans="1:43" s="3" customFormat="1" ht="50.1" customHeight="1" thickTop="1" thickBot="1">
      <c r="A19" s="167">
        <f>'PANEL DE CONTROL DISTRITAL'!A18</f>
        <v>4</v>
      </c>
      <c r="B19" s="169" t="str">
        <f>'PANEL DE CONTROL DISTRITAL'!B18</f>
        <v>CONCILIACIÓN</v>
      </c>
      <c r="C19" s="166" t="str">
        <f>'PANEL DE CONTROL DISTRITAL'!C18</f>
        <v>Responsable de Módulo</v>
      </c>
      <c r="D19" s="170" t="str">
        <f>'PANEL DE CONTROL DISTRITAL'!D18</f>
        <v xml:space="preserve">Credenciales disponibles para entrega = </v>
      </c>
      <c r="E19" s="166" t="str">
        <f>'PANEL DE CONTROL DISTRITAL'!E18</f>
        <v>((Credenciales recibidas - Credenciales inconsistentes) / Credenciales recibidas) x 100</v>
      </c>
      <c r="F19" s="171" t="str">
        <f>'PANEL DE CONTROL DISTRITAL'!F18</f>
        <v>Semanal (remesa)</v>
      </c>
      <c r="G19" s="172">
        <f>'PANEL DE CONTROL DISTRITAL'!G18</f>
        <v>0.9</v>
      </c>
      <c r="H19" s="25" t="str">
        <f>'PANEL DE CONTROL DISTRITAL'!H18</f>
        <v xml:space="preserve">Credenciales Recibidas - Credenciales inconsistentes </v>
      </c>
      <c r="I19" s="23">
        <v>0</v>
      </c>
      <c r="J19" s="23">
        <v>514</v>
      </c>
      <c r="K19" s="23">
        <v>349</v>
      </c>
      <c r="L19" s="23">
        <v>503</v>
      </c>
      <c r="M19" s="23">
        <v>269</v>
      </c>
      <c r="N19" s="23">
        <v>663</v>
      </c>
      <c r="O19" s="23">
        <v>481</v>
      </c>
      <c r="P19" s="23">
        <v>467</v>
      </c>
      <c r="Q19" s="23">
        <v>421</v>
      </c>
      <c r="R19" s="23">
        <v>363</v>
      </c>
      <c r="S19" s="23">
        <v>356</v>
      </c>
      <c r="T19" s="23">
        <v>365</v>
      </c>
      <c r="U19" s="23">
        <v>385</v>
      </c>
      <c r="V19" s="23">
        <v>568</v>
      </c>
      <c r="W19" s="23">
        <v>615</v>
      </c>
      <c r="X19" s="23">
        <v>622</v>
      </c>
      <c r="Y19" s="23">
        <v>432</v>
      </c>
      <c r="Z19" s="23">
        <v>293</v>
      </c>
      <c r="AA19" s="23">
        <v>337</v>
      </c>
      <c r="AB19" s="23">
        <v>798</v>
      </c>
      <c r="AC19" s="64">
        <v>414</v>
      </c>
      <c r="AD19" s="64">
        <v>0</v>
      </c>
      <c r="AE19" s="168">
        <f>IFERROR(SUM(I19:AD19)/SUM(I20:AD20),0)</f>
        <v>1</v>
      </c>
    </row>
    <row r="20" spans="1:43" s="3" customFormat="1" ht="50.1" customHeight="1" thickTop="1" thickBot="1">
      <c r="A20" s="167"/>
      <c r="B20" s="169"/>
      <c r="C20" s="166"/>
      <c r="D20" s="170"/>
      <c r="E20" s="166"/>
      <c r="F20" s="171"/>
      <c r="G20" s="172"/>
      <c r="H20" s="25" t="str">
        <f>'PANEL DE CONTROL DISTRITAL'!H19</f>
        <v>Credenciales recibidas</v>
      </c>
      <c r="I20" s="43">
        <v>0</v>
      </c>
      <c r="J20" s="43">
        <v>514</v>
      </c>
      <c r="K20" s="43">
        <v>349</v>
      </c>
      <c r="L20" s="43">
        <v>503</v>
      </c>
      <c r="M20" s="43">
        <v>269</v>
      </c>
      <c r="N20" s="43">
        <v>663</v>
      </c>
      <c r="O20" s="43">
        <v>481</v>
      </c>
      <c r="P20" s="43">
        <v>467</v>
      </c>
      <c r="Q20" s="43">
        <v>421</v>
      </c>
      <c r="R20" s="43">
        <v>363</v>
      </c>
      <c r="S20" s="43">
        <v>356</v>
      </c>
      <c r="T20" s="43">
        <v>365</v>
      </c>
      <c r="U20" s="43">
        <v>385</v>
      </c>
      <c r="V20" s="43">
        <v>568</v>
      </c>
      <c r="W20" s="43">
        <v>615</v>
      </c>
      <c r="X20" s="43">
        <v>622</v>
      </c>
      <c r="Y20" s="43">
        <v>432</v>
      </c>
      <c r="Z20" s="43">
        <v>293</v>
      </c>
      <c r="AA20" s="43">
        <v>337</v>
      </c>
      <c r="AB20" s="43">
        <v>798</v>
      </c>
      <c r="AC20" s="68">
        <v>414</v>
      </c>
      <c r="AD20" s="68">
        <v>0</v>
      </c>
      <c r="AE20" s="168"/>
    </row>
    <row r="21" spans="1:43" s="45" customFormat="1" ht="8.1" customHeight="1" thickTop="1" thickBot="1">
      <c r="A21" s="46"/>
      <c r="B21" s="47"/>
      <c r="C21" s="48"/>
      <c r="D21" s="49"/>
      <c r="E21" s="48"/>
      <c r="F21" s="50"/>
      <c r="G21" s="51"/>
      <c r="H21" s="52"/>
      <c r="I21" s="53"/>
      <c r="J21" s="53"/>
      <c r="K21" s="53"/>
      <c r="L21" s="53"/>
      <c r="M21" s="53"/>
      <c r="N21" s="53"/>
      <c r="O21" s="53"/>
      <c r="P21" s="53"/>
      <c r="Q21" s="53"/>
      <c r="R21" s="53"/>
      <c r="S21" s="53"/>
      <c r="T21" s="53"/>
      <c r="U21" s="53"/>
      <c r="V21" s="53"/>
      <c r="W21" s="53"/>
      <c r="X21" s="53"/>
      <c r="Y21" s="53"/>
      <c r="Z21" s="53"/>
      <c r="AA21" s="53"/>
      <c r="AB21" s="53"/>
      <c r="AC21" s="53"/>
      <c r="AD21" s="53"/>
      <c r="AE21" s="54"/>
      <c r="AF21" s="44"/>
      <c r="AG21" s="44"/>
      <c r="AH21" s="44"/>
      <c r="AI21" s="44"/>
      <c r="AJ21" s="44"/>
      <c r="AK21" s="44"/>
      <c r="AL21" s="44"/>
      <c r="AM21" s="44"/>
      <c r="AN21" s="44"/>
      <c r="AO21" s="44"/>
      <c r="AP21" s="44"/>
      <c r="AQ21" s="44"/>
    </row>
    <row r="22" spans="1:43" s="3" customFormat="1" ht="50.1" customHeight="1" thickTop="1" thickBot="1">
      <c r="A22" s="167">
        <f>'PANEL DE CONTROL DISTRITAL'!A21</f>
        <v>5</v>
      </c>
      <c r="B22" s="169" t="str">
        <f>'PANEL DE CONTROL DISTRITAL'!B21</f>
        <v>CONCILIACIÓN</v>
      </c>
      <c r="C22" s="166" t="str">
        <f>'PANEL DE CONTROL DISTRITAL'!C21</f>
        <v>Responsable de Módulo</v>
      </c>
      <c r="D22" s="170" t="str">
        <f>'PANEL DE CONTROL DISTRITAL'!D21</f>
        <v xml:space="preserve">Credenciales disponibles para entrega = </v>
      </c>
      <c r="E22" s="166" t="str">
        <f>'PANEL DE CONTROL DISTRITAL'!E21</f>
        <v>(Credenciales en resguardo / Credenciales totales en SIIRFE disponibles para entrega) x 100</v>
      </c>
      <c r="F22" s="171" t="str">
        <f>'PANEL DE CONTROL DISTRITAL'!F21</f>
        <v>Semanal (remesa)</v>
      </c>
      <c r="G22" s="172">
        <f>'PANEL DE CONTROL DISTRITAL'!G21</f>
        <v>1</v>
      </c>
      <c r="H22" s="25" t="str">
        <f>'PANEL DE CONTROL DISTRITAL'!H21</f>
        <v>Credenciales en resguardo</v>
      </c>
      <c r="I22" s="23">
        <v>944</v>
      </c>
      <c r="J22" s="23">
        <v>966</v>
      </c>
      <c r="K22" s="23">
        <v>866</v>
      </c>
      <c r="L22" s="23">
        <v>874</v>
      </c>
      <c r="M22" s="23">
        <v>774</v>
      </c>
      <c r="N22" s="23">
        <v>958</v>
      </c>
      <c r="O22" s="23">
        <v>970</v>
      </c>
      <c r="P22" s="23">
        <v>932</v>
      </c>
      <c r="Q22" s="23">
        <v>889</v>
      </c>
      <c r="R22" s="23">
        <v>972</v>
      </c>
      <c r="S22" s="23">
        <v>876</v>
      </c>
      <c r="T22" s="23">
        <v>874</v>
      </c>
      <c r="U22" s="23">
        <v>841</v>
      </c>
      <c r="V22" s="23">
        <v>960</v>
      </c>
      <c r="W22" s="23">
        <v>1054</v>
      </c>
      <c r="X22" s="23">
        <v>1061</v>
      </c>
      <c r="Y22" s="23">
        <v>951</v>
      </c>
      <c r="Z22" s="23">
        <v>750</v>
      </c>
      <c r="AA22" s="23">
        <v>759</v>
      </c>
      <c r="AB22" s="23">
        <v>1044</v>
      </c>
      <c r="AC22" s="64">
        <v>673</v>
      </c>
      <c r="AD22" s="64">
        <v>623</v>
      </c>
      <c r="AE22" s="168">
        <f>IFERROR(SUM(I22:AD22)/SUM(I23:AD23),0)</f>
        <v>1</v>
      </c>
    </row>
    <row r="23" spans="1:43" s="3" customFormat="1" ht="50.1" customHeight="1" thickTop="1" thickBot="1">
      <c r="A23" s="167"/>
      <c r="B23" s="169"/>
      <c r="C23" s="166"/>
      <c r="D23" s="170"/>
      <c r="E23" s="166"/>
      <c r="F23" s="171"/>
      <c r="G23" s="172"/>
      <c r="H23" s="25" t="str">
        <f>'PANEL DE CONTROL DISTRITAL'!H22</f>
        <v>Credenciales totales en SIIRFE disponibles para entrega</v>
      </c>
      <c r="I23" s="43">
        <v>944</v>
      </c>
      <c r="J23" s="43">
        <v>966</v>
      </c>
      <c r="K23" s="43">
        <v>866</v>
      </c>
      <c r="L23" s="43">
        <v>874</v>
      </c>
      <c r="M23" s="43">
        <v>774</v>
      </c>
      <c r="N23" s="43">
        <v>958</v>
      </c>
      <c r="O23" s="43">
        <v>970</v>
      </c>
      <c r="P23" s="43">
        <v>932</v>
      </c>
      <c r="Q23" s="43">
        <v>889</v>
      </c>
      <c r="R23" s="43">
        <v>972</v>
      </c>
      <c r="S23" s="43">
        <v>876</v>
      </c>
      <c r="T23" s="43">
        <v>874</v>
      </c>
      <c r="U23" s="43">
        <v>841</v>
      </c>
      <c r="V23" s="43">
        <v>960</v>
      </c>
      <c r="W23" s="43">
        <v>1054</v>
      </c>
      <c r="X23" s="43">
        <v>1061</v>
      </c>
      <c r="Y23" s="43">
        <v>951</v>
      </c>
      <c r="Z23" s="43">
        <v>750</v>
      </c>
      <c r="AA23" s="43">
        <v>759</v>
      </c>
      <c r="AB23" s="43">
        <v>1044</v>
      </c>
      <c r="AC23" s="68">
        <v>673</v>
      </c>
      <c r="AD23" s="68">
        <v>623</v>
      </c>
      <c r="AE23" s="168"/>
    </row>
    <row r="24" spans="1:43" s="4" customFormat="1" ht="7.5" customHeight="1" thickTop="1" thickBot="1">
      <c r="A24" s="167"/>
      <c r="B24" s="167"/>
      <c r="C24" s="167"/>
      <c r="D24" s="167"/>
      <c r="E24" s="167"/>
      <c r="F24" s="167"/>
      <c r="G24" s="167"/>
      <c r="H24" s="167"/>
      <c r="I24" s="167"/>
      <c r="J24" s="167"/>
      <c r="K24" s="167"/>
      <c r="L24" s="167"/>
      <c r="M24" s="167"/>
      <c r="N24" s="167"/>
      <c r="O24" s="167"/>
      <c r="P24" s="167"/>
      <c r="Q24" s="167"/>
      <c r="R24" s="167"/>
      <c r="S24" s="167"/>
      <c r="T24" s="167"/>
      <c r="U24" s="167"/>
      <c r="V24" s="167"/>
      <c r="W24" s="167"/>
      <c r="X24" s="167"/>
      <c r="Y24" s="167"/>
      <c r="Z24" s="167"/>
      <c r="AA24" s="167"/>
      <c r="AB24" s="167"/>
      <c r="AC24" s="167"/>
      <c r="AD24" s="167"/>
      <c r="AE24" s="167"/>
    </row>
    <row r="25" spans="1:43" ht="50.1" customHeight="1" thickTop="1" thickBot="1">
      <c r="A25" s="167">
        <f>'PANEL DE CONTROL DISTRITAL'!A24</f>
        <v>6</v>
      </c>
      <c r="B25" s="169" t="str">
        <f>'PANEL DE CONTROL DISTRITAL'!B24</f>
        <v>ENTREGA</v>
      </c>
      <c r="C25" s="166" t="str">
        <f>'PANEL DE CONTROL DISTRITAL'!C24</f>
        <v>Operador de Equipo Tecnológico</v>
      </c>
      <c r="D25" s="170" t="str">
        <f>'PANEL DE CONTROL DISTRITAL'!D24</f>
        <v xml:space="preserve">Efectividad de entrega de CPV en MAC = </v>
      </c>
      <c r="E25" s="166" t="str">
        <f>'PANEL DE CONTROL DISTRITAL'!E24</f>
        <v>(Total de credenciales entregadas / Total de credenciales solicitadas) x 100</v>
      </c>
      <c r="F25" s="171" t="str">
        <f>'PANEL DE CONTROL DISTRITAL'!F24</f>
        <v>Semanal (remesa)</v>
      </c>
      <c r="G25" s="172">
        <f>'PANEL DE CONTROL DISTRITAL'!G24</f>
        <v>0.9</v>
      </c>
      <c r="H25" s="25" t="str">
        <f>'PANEL DE CONTROL DISTRITAL'!H24</f>
        <v xml:space="preserve">Total de credenciales entregadas </v>
      </c>
      <c r="I25" s="23">
        <v>106</v>
      </c>
      <c r="J25" s="23">
        <v>492</v>
      </c>
      <c r="K25" s="23">
        <v>436</v>
      </c>
      <c r="L25" s="23">
        <v>495</v>
      </c>
      <c r="M25" s="23">
        <v>393</v>
      </c>
      <c r="N25" s="23">
        <v>445</v>
      </c>
      <c r="O25" s="23">
        <v>469</v>
      </c>
      <c r="P25" s="23">
        <v>505</v>
      </c>
      <c r="Q25" s="23">
        <v>464</v>
      </c>
      <c r="R25" s="23">
        <v>280</v>
      </c>
      <c r="S25" s="23">
        <v>448</v>
      </c>
      <c r="T25" s="23">
        <v>367</v>
      </c>
      <c r="U25" s="23">
        <v>418</v>
      </c>
      <c r="V25" s="23">
        <v>449</v>
      </c>
      <c r="W25" s="23">
        <v>519</v>
      </c>
      <c r="X25" s="23">
        <v>615</v>
      </c>
      <c r="Y25" s="23">
        <v>542</v>
      </c>
      <c r="Z25" s="23">
        <v>494</v>
      </c>
      <c r="AA25" s="23">
        <v>328</v>
      </c>
      <c r="AB25" s="23">
        <v>513</v>
      </c>
      <c r="AC25" s="64">
        <v>782</v>
      </c>
      <c r="AD25" s="64">
        <v>50</v>
      </c>
      <c r="AE25" s="168">
        <f>IFERROR(SUM(I25:AD25)/SUM(I26:AD26),0)</f>
        <v>0.99740529320186821</v>
      </c>
    </row>
    <row r="26" spans="1:43" ht="50.1" customHeight="1" thickTop="1" thickBot="1">
      <c r="A26" s="167"/>
      <c r="B26" s="169"/>
      <c r="C26" s="166"/>
      <c r="D26" s="170"/>
      <c r="E26" s="166"/>
      <c r="F26" s="171"/>
      <c r="G26" s="172"/>
      <c r="H26" s="25" t="str">
        <f>'PANEL DE CONTROL DISTRITAL'!H25</f>
        <v xml:space="preserve"> Total de credenciales solicitadas</v>
      </c>
      <c r="I26" s="43">
        <v>106</v>
      </c>
      <c r="J26" s="43">
        <v>494</v>
      </c>
      <c r="K26" s="43">
        <v>438</v>
      </c>
      <c r="L26" s="43">
        <v>497</v>
      </c>
      <c r="M26" s="43">
        <v>394</v>
      </c>
      <c r="N26" s="43">
        <v>446</v>
      </c>
      <c r="O26" s="43">
        <v>470</v>
      </c>
      <c r="P26" s="43">
        <v>507</v>
      </c>
      <c r="Q26" s="43">
        <v>464</v>
      </c>
      <c r="R26" s="43">
        <v>280</v>
      </c>
      <c r="S26" s="43">
        <v>449</v>
      </c>
      <c r="T26" s="43">
        <v>367</v>
      </c>
      <c r="U26" s="43">
        <v>418</v>
      </c>
      <c r="V26" s="43">
        <v>449</v>
      </c>
      <c r="W26" s="43">
        <v>520</v>
      </c>
      <c r="X26" s="43">
        <v>615</v>
      </c>
      <c r="Y26" s="43">
        <v>542</v>
      </c>
      <c r="Z26" s="43">
        <v>494</v>
      </c>
      <c r="AA26" s="43">
        <v>340</v>
      </c>
      <c r="AB26" s="43">
        <v>513</v>
      </c>
      <c r="AC26" s="68">
        <v>782</v>
      </c>
      <c r="AD26" s="68">
        <v>50</v>
      </c>
      <c r="AE26" s="168"/>
    </row>
    <row r="27" spans="1:43" ht="15.75" customHeight="1" thickTop="1">
      <c r="B27" s="1" t="s">
        <v>116</v>
      </c>
      <c r="H27" s="55"/>
      <c r="I27" s="56"/>
      <c r="J27" s="56"/>
      <c r="K27" s="56"/>
      <c r="L27" s="56"/>
      <c r="M27" s="56"/>
      <c r="N27" s="56"/>
      <c r="O27" s="56"/>
      <c r="P27" s="56"/>
      <c r="Q27" s="56"/>
      <c r="R27" s="56"/>
      <c r="S27" s="56"/>
      <c r="T27" s="56"/>
      <c r="U27" s="56"/>
      <c r="V27" s="56"/>
      <c r="W27" s="56"/>
      <c r="X27" s="56"/>
      <c r="Y27" s="56"/>
      <c r="Z27" s="56"/>
      <c r="AA27" s="56"/>
      <c r="AB27" s="56"/>
      <c r="AC27" s="56"/>
      <c r="AD27" s="56"/>
      <c r="AE27" s="12"/>
    </row>
    <row r="28" spans="1:43" ht="15.75" customHeight="1">
      <c r="H28" s="57"/>
    </row>
    <row r="29" spans="1:43" ht="15.75" customHeight="1">
      <c r="H29" s="57"/>
      <c r="I29" s="179" t="s">
        <v>117</v>
      </c>
      <c r="J29" s="179"/>
      <c r="K29" s="179"/>
      <c r="L29" s="179"/>
    </row>
    <row r="30" spans="1:43" ht="15.75" customHeight="1">
      <c r="H30" s="57"/>
      <c r="I30" s="26"/>
      <c r="J30" s="27" t="s">
        <v>118</v>
      </c>
      <c r="K30" s="27"/>
      <c r="L30" s="27"/>
    </row>
    <row r="31" spans="1:43" ht="39" customHeight="1">
      <c r="H31" s="57"/>
      <c r="I31" s="28"/>
      <c r="J31" s="27" t="s">
        <v>119</v>
      </c>
      <c r="K31" s="27"/>
      <c r="L31" s="27"/>
    </row>
    <row r="32" spans="1:43" ht="30" customHeight="1">
      <c r="H32" s="57"/>
      <c r="I32" s="29"/>
      <c r="J32" s="27" t="s">
        <v>120</v>
      </c>
      <c r="K32" s="27"/>
      <c r="L32" s="27"/>
    </row>
    <row r="33" spans="2:13" ht="30" customHeight="1">
      <c r="H33" s="57"/>
      <c r="I33" s="27"/>
      <c r="J33" s="27"/>
      <c r="K33" s="27"/>
      <c r="L33" s="27"/>
    </row>
    <row r="34" spans="2:13" ht="30" customHeight="1">
      <c r="B34" s="180" t="s">
        <v>121</v>
      </c>
      <c r="C34" s="180"/>
      <c r="D34" s="180"/>
      <c r="E34" s="180"/>
      <c r="F34" s="180"/>
      <c r="G34" s="180"/>
      <c r="H34" s="180"/>
      <c r="I34" s="180"/>
      <c r="J34" s="180"/>
      <c r="K34" s="180"/>
      <c r="L34" s="180"/>
      <c r="M34" s="181"/>
    </row>
    <row r="35" spans="2:13" ht="30" customHeight="1">
      <c r="B35" s="182" t="s">
        <v>122</v>
      </c>
      <c r="C35" s="182"/>
      <c r="D35" s="182"/>
      <c r="E35" s="182"/>
      <c r="F35" s="182"/>
      <c r="G35" s="183"/>
      <c r="H35" s="184" t="s">
        <v>123</v>
      </c>
      <c r="I35" s="182"/>
      <c r="J35" s="182"/>
      <c r="K35" s="182"/>
      <c r="L35" s="182"/>
      <c r="M35" s="183"/>
    </row>
    <row r="36" spans="2:13" ht="30" customHeight="1">
      <c r="B36" s="173"/>
      <c r="C36" s="174"/>
      <c r="D36" s="174"/>
      <c r="E36" s="174"/>
      <c r="F36" s="174"/>
      <c r="G36" s="175"/>
      <c r="H36" s="173"/>
      <c r="I36" s="174"/>
      <c r="J36" s="174"/>
      <c r="K36" s="174"/>
      <c r="L36" s="174"/>
      <c r="M36" s="175"/>
    </row>
    <row r="37" spans="2:13" ht="30" customHeight="1">
      <c r="B37" s="176"/>
      <c r="C37" s="177"/>
      <c r="D37" s="177"/>
      <c r="E37" s="177"/>
      <c r="F37" s="177"/>
      <c r="G37" s="178"/>
      <c r="H37" s="176"/>
      <c r="I37" s="177"/>
      <c r="J37" s="177"/>
      <c r="K37" s="177"/>
      <c r="L37" s="177"/>
      <c r="M37" s="178"/>
    </row>
    <row r="38" spans="2:13" ht="35.1" customHeight="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1">
    <mergeCell ref="AE25:AE26"/>
    <mergeCell ref="I29:L29"/>
    <mergeCell ref="B34:M34"/>
    <mergeCell ref="B35:G35"/>
    <mergeCell ref="H35:M35"/>
    <mergeCell ref="B36:G37"/>
    <mergeCell ref="H36:M37"/>
    <mergeCell ref="G22:G23"/>
    <mergeCell ref="AE22:AE23"/>
    <mergeCell ref="A24:AE24"/>
    <mergeCell ref="A25:A26"/>
    <mergeCell ref="B25:B26"/>
    <mergeCell ref="C25:C26"/>
    <mergeCell ref="D25:D26"/>
    <mergeCell ref="E25:E26"/>
    <mergeCell ref="F25:F26"/>
    <mergeCell ref="G25:G26"/>
    <mergeCell ref="A22:A23"/>
    <mergeCell ref="B22:B23"/>
    <mergeCell ref="C22:C23"/>
    <mergeCell ref="D22:D23"/>
    <mergeCell ref="E22:E23"/>
    <mergeCell ref="F22:F23"/>
    <mergeCell ref="A18:AE18"/>
    <mergeCell ref="A19:A20"/>
    <mergeCell ref="B19:B20"/>
    <mergeCell ref="C19:C20"/>
    <mergeCell ref="D19:D20"/>
    <mergeCell ref="E19:E20"/>
    <mergeCell ref="F19:F20"/>
    <mergeCell ref="G19:G20"/>
    <mergeCell ref="AE19:AE20"/>
    <mergeCell ref="A15:AE15"/>
    <mergeCell ref="A16:A17"/>
    <mergeCell ref="B16:B17"/>
    <mergeCell ref="C16:C17"/>
    <mergeCell ref="D16:D17"/>
    <mergeCell ref="E16:E17"/>
    <mergeCell ref="F16:F17"/>
    <mergeCell ref="G16:G17"/>
    <mergeCell ref="AE16:AE17"/>
    <mergeCell ref="A10:A11"/>
    <mergeCell ref="B10:B11"/>
    <mergeCell ref="C10:C11"/>
    <mergeCell ref="D10:D11"/>
    <mergeCell ref="E10:E11"/>
    <mergeCell ref="A12:AE12"/>
    <mergeCell ref="A13:A14"/>
    <mergeCell ref="B13:B14"/>
    <mergeCell ref="C13:C14"/>
    <mergeCell ref="D13:D14"/>
    <mergeCell ref="E13:E14"/>
    <mergeCell ref="F13:F14"/>
    <mergeCell ref="G13:G14"/>
    <mergeCell ref="AE13:AE14"/>
    <mergeCell ref="AE10:AE11"/>
    <mergeCell ref="F10:F11"/>
    <mergeCell ref="AE6:AE9"/>
    <mergeCell ref="B7:D7"/>
    <mergeCell ref="A1:AE1"/>
    <mergeCell ref="F2:G2"/>
    <mergeCell ref="A4:AE4"/>
    <mergeCell ref="A5:AE5"/>
    <mergeCell ref="E7:H7"/>
    <mergeCell ref="I7:X7"/>
    <mergeCell ref="B8:X8"/>
    <mergeCell ref="A6:A9"/>
    <mergeCell ref="B6:H6"/>
    <mergeCell ref="I6:X6"/>
    <mergeCell ref="X2:AE2"/>
    <mergeCell ref="G10:G11"/>
  </mergeCells>
  <conditionalFormatting sqref="I21:AD21">
    <cfRule type="colorScale" priority="709">
      <colorScale>
        <cfvo type="min"/>
        <cfvo type="percentile" val="50"/>
        <cfvo type="max"/>
        <color rgb="FFE98BD7"/>
        <color rgb="FFD5007F"/>
        <color rgb="FF950054"/>
      </colorScale>
    </cfRule>
  </conditionalFormatting>
  <conditionalFormatting sqref="AE10">
    <cfRule type="cellIs" dxfId="33" priority="15" operator="greaterThan">
      <formula>95%</formula>
    </cfRule>
    <cfRule type="cellIs" dxfId="32" priority="16" operator="greaterThanOrEqual">
      <formula>90%</formula>
    </cfRule>
    <cfRule type="cellIs" dxfId="31" priority="17" operator="lessThan">
      <formula>89.99%</formula>
    </cfRule>
  </conditionalFormatting>
  <conditionalFormatting sqref="AE13">
    <cfRule type="cellIs" dxfId="30" priority="12" operator="greaterThan">
      <formula>95%</formula>
    </cfRule>
    <cfRule type="cellIs" dxfId="29" priority="13" operator="greaterThanOrEqual">
      <formula>90%</formula>
    </cfRule>
    <cfRule type="cellIs" dxfId="28" priority="14" operator="lessThan">
      <formula>89.99%</formula>
    </cfRule>
  </conditionalFormatting>
  <conditionalFormatting sqref="AE16">
    <cfRule type="cellIs" dxfId="27" priority="9" operator="greaterThan">
      <formula>95%</formula>
    </cfRule>
    <cfRule type="cellIs" dxfId="26" priority="10" operator="greaterThanOrEqual">
      <formula>90%</formula>
    </cfRule>
    <cfRule type="cellIs" dxfId="25" priority="11" operator="lessThan">
      <formula>89.99%</formula>
    </cfRule>
  </conditionalFormatting>
  <conditionalFormatting sqref="AE19">
    <cfRule type="cellIs" dxfId="24" priority="6" operator="greaterThan">
      <formula>95%</formula>
    </cfRule>
    <cfRule type="cellIs" dxfId="23" priority="7" operator="greaterThanOrEqual">
      <formula>90%</formula>
    </cfRule>
    <cfRule type="cellIs" dxfId="22" priority="8" operator="lessThan">
      <formula>89.99%</formula>
    </cfRule>
  </conditionalFormatting>
  <conditionalFormatting sqref="AE22">
    <cfRule type="cellIs" dxfId="21" priority="1" operator="greaterThanOrEqual">
      <formula>100%</formula>
    </cfRule>
    <cfRule type="cellIs" dxfId="20" priority="2" operator="lessThan">
      <formula>99.99%</formula>
    </cfRule>
  </conditionalFormatting>
  <conditionalFormatting sqref="AE25">
    <cfRule type="cellIs" dxfId="19" priority="3" operator="greaterThan">
      <formula>95%</formula>
    </cfRule>
    <cfRule type="cellIs" dxfId="18" priority="4" operator="greaterThanOrEqual">
      <formula>90%</formula>
    </cfRule>
    <cfRule type="cellIs" dxfId="17" priority="5" operator="lessThan">
      <formula>89.99%</formula>
    </cfRule>
  </conditionalFormatting>
  <dataValidations count="1">
    <dataValidation showDropDown="1" showInputMessage="1" showErrorMessage="1" sqref="C21 G19:G23 G10:G11 G16:G17 G13:G14 G25:G26" xr:uid="{4779B548-FBB8-4CB5-932D-09AC1B9697F5}"/>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EB647F-9C01-40F2-A5FE-C4D9766B1C0A}">
  <sheetPr>
    <tabColor theme="1" tint="4.9989318521683403E-2"/>
  </sheetPr>
  <dimension ref="A1:AQ48"/>
  <sheetViews>
    <sheetView showGridLines="0" topLeftCell="P11" zoomScale="85" zoomScaleNormal="85" workbookViewId="0">
      <selection activeCell="AC10" sqref="AC10"/>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30" width="10.7109375" style="1" customWidth="1"/>
    <col min="31" max="31" width="22.7109375" style="1" customWidth="1"/>
    <col min="32" max="16384" width="11.42578125" style="1"/>
  </cols>
  <sheetData>
    <row r="1" spans="1:43" ht="40.5" customHeight="1">
      <c r="A1" s="148" t="str">
        <f>'PANEL DE CONTROL DISTRITAL'!A1:Q1</f>
        <v>INSTITUTO NACIONAL ELECTORAL
SISTEMA DE GESTIÓN DE LA CALIDAD
ESTADO DE MÉXICO</v>
      </c>
      <c r="B1" s="148"/>
      <c r="C1" s="148"/>
      <c r="D1" s="148"/>
      <c r="E1" s="148"/>
      <c r="F1" s="148"/>
      <c r="G1" s="148"/>
      <c r="H1" s="148"/>
      <c r="I1" s="148"/>
      <c r="J1" s="148"/>
      <c r="K1" s="148"/>
      <c r="L1" s="148"/>
      <c r="M1" s="148"/>
      <c r="N1" s="148"/>
      <c r="O1" s="148"/>
      <c r="P1" s="148"/>
      <c r="Q1" s="148"/>
      <c r="R1" s="148"/>
      <c r="S1" s="148"/>
      <c r="T1" s="148"/>
      <c r="U1" s="148"/>
      <c r="V1" s="148"/>
      <c r="W1" s="148"/>
      <c r="X1" s="148"/>
      <c r="Y1" s="148"/>
      <c r="Z1" s="148"/>
      <c r="AA1" s="148"/>
      <c r="AB1" s="148"/>
      <c r="AC1" s="148"/>
      <c r="AD1" s="148"/>
      <c r="AE1" s="148"/>
    </row>
    <row r="2" spans="1:43" ht="33.75" customHeight="1">
      <c r="A2" s="11"/>
      <c r="B2" s="11"/>
      <c r="C2" s="11"/>
      <c r="D2" s="9" t="s">
        <v>89</v>
      </c>
      <c r="E2" s="9">
        <v>40</v>
      </c>
      <c r="F2" s="149" t="s">
        <v>90</v>
      </c>
      <c r="G2" s="149"/>
      <c r="H2" s="20">
        <v>154053</v>
      </c>
      <c r="I2" s="19"/>
      <c r="J2" s="19"/>
      <c r="K2" s="19"/>
      <c r="L2" s="19"/>
      <c r="M2" s="19"/>
      <c r="N2" s="19"/>
      <c r="O2" s="19"/>
      <c r="P2" s="19"/>
      <c r="Q2" s="19"/>
      <c r="R2" s="19"/>
      <c r="S2" s="19"/>
      <c r="T2" s="19"/>
      <c r="U2" s="19"/>
      <c r="V2" s="19"/>
      <c r="W2" s="58"/>
      <c r="X2" s="150" t="str">
        <f>'PANEL DE CONTROL DISTRITAL'!M2</f>
        <v>Fecha de corte: 22/01/2024</v>
      </c>
      <c r="Y2" s="150"/>
      <c r="Z2" s="150"/>
      <c r="AA2" s="150"/>
      <c r="AB2" s="150"/>
      <c r="AC2" s="150"/>
      <c r="AD2" s="150"/>
      <c r="AE2" s="150"/>
      <c r="AF2" s="15"/>
    </row>
    <row r="3" spans="1:43" ht="11.25" customHeight="1">
      <c r="A3" s="11"/>
      <c r="B3" s="6"/>
      <c r="C3" s="6"/>
      <c r="D3" s="6"/>
      <c r="E3" s="6"/>
      <c r="F3" s="6"/>
      <c r="G3" s="6"/>
      <c r="H3" s="6"/>
      <c r="I3" s="6"/>
      <c r="J3" s="6"/>
      <c r="K3" s="6"/>
      <c r="L3" s="6"/>
      <c r="M3" s="6"/>
      <c r="N3" s="6"/>
      <c r="O3" s="6"/>
      <c r="P3" s="6"/>
      <c r="Q3" s="6"/>
      <c r="R3" s="6"/>
      <c r="S3" s="6"/>
      <c r="T3" s="6"/>
      <c r="U3" s="6"/>
      <c r="V3" s="6"/>
      <c r="W3" s="6"/>
      <c r="X3" s="6"/>
      <c r="Y3" s="6"/>
      <c r="Z3" s="6"/>
      <c r="AA3" s="6"/>
      <c r="AB3" s="6"/>
      <c r="AC3" s="6"/>
      <c r="AD3" s="6"/>
    </row>
    <row r="4" spans="1:43" ht="30" customHeight="1">
      <c r="A4" s="154" t="s">
        <v>91</v>
      </c>
      <c r="B4" s="155"/>
      <c r="C4" s="155"/>
      <c r="D4" s="155"/>
      <c r="E4" s="155"/>
      <c r="F4" s="155"/>
      <c r="G4" s="155"/>
      <c r="H4" s="155"/>
      <c r="I4" s="155"/>
      <c r="J4" s="155"/>
      <c r="K4" s="155"/>
      <c r="L4" s="155"/>
      <c r="M4" s="155"/>
      <c r="N4" s="155"/>
      <c r="O4" s="155"/>
      <c r="P4" s="155"/>
      <c r="Q4" s="155"/>
      <c r="R4" s="155"/>
      <c r="S4" s="155"/>
      <c r="T4" s="155"/>
      <c r="U4" s="155"/>
      <c r="V4" s="155"/>
      <c r="W4" s="155"/>
      <c r="X4" s="155"/>
      <c r="Y4" s="155"/>
      <c r="Z4" s="155"/>
      <c r="AA4" s="155"/>
      <c r="AB4" s="155"/>
      <c r="AC4" s="155"/>
      <c r="AD4" s="155"/>
      <c r="AE4" s="156"/>
      <c r="AG4" s="18"/>
    </row>
    <row r="5" spans="1:43" ht="5.25" customHeight="1">
      <c r="A5" s="157"/>
      <c r="B5" s="158"/>
      <c r="C5" s="158"/>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9"/>
    </row>
    <row r="6" spans="1:43" ht="18" customHeight="1">
      <c r="A6" s="151" t="str">
        <f>'PANEL DE CONTROL DISTRITAL'!A6</f>
        <v>Número</v>
      </c>
      <c r="B6" s="152" t="str">
        <f>'PANEL DE CONTROL DISTRITAL'!B6</f>
        <v xml:space="preserve">PROCESOS SUSTANTIVOS E INDICADORES </v>
      </c>
      <c r="C6" s="152"/>
      <c r="D6" s="152"/>
      <c r="E6" s="152"/>
      <c r="F6" s="152"/>
      <c r="G6" s="152"/>
      <c r="H6" s="152"/>
      <c r="I6" s="160" t="s">
        <v>92</v>
      </c>
      <c r="J6" s="161"/>
      <c r="K6" s="161"/>
      <c r="L6" s="161"/>
      <c r="M6" s="161"/>
      <c r="N6" s="161"/>
      <c r="O6" s="161"/>
      <c r="P6" s="161"/>
      <c r="Q6" s="161"/>
      <c r="R6" s="161"/>
      <c r="S6" s="161"/>
      <c r="T6" s="161"/>
      <c r="U6" s="161"/>
      <c r="V6" s="161"/>
      <c r="W6" s="161"/>
      <c r="X6" s="161"/>
      <c r="Y6" s="85"/>
      <c r="Z6" s="85"/>
      <c r="AA6" s="85"/>
      <c r="AB6" s="85"/>
      <c r="AC6" s="85"/>
      <c r="AD6" s="85"/>
      <c r="AE6" s="153" t="s">
        <v>93</v>
      </c>
    </row>
    <row r="7" spans="1:43" ht="17.25" customHeight="1">
      <c r="A7" s="151"/>
      <c r="B7" s="152" t="str">
        <f>'PANEL DE CONTROL DISTRITAL'!B7</f>
        <v>DESCRIPCIÓN</v>
      </c>
      <c r="C7" s="152"/>
      <c r="D7" s="152"/>
      <c r="E7" s="152" t="str">
        <f>'PANEL DE CONTROL DISTRITAL'!E7</f>
        <v>MEDICIÓN</v>
      </c>
      <c r="F7" s="152"/>
      <c r="G7" s="152"/>
      <c r="H7" s="152"/>
      <c r="I7" s="162" t="str">
        <f>'PANEL DE CONTROL DISTRITAL'!A5</f>
        <v>CAMPAÑA ANUAL INTENSA 2023</v>
      </c>
      <c r="J7" s="163"/>
      <c r="K7" s="163"/>
      <c r="L7" s="163"/>
      <c r="M7" s="163"/>
      <c r="N7" s="163"/>
      <c r="O7" s="163"/>
      <c r="P7" s="163"/>
      <c r="Q7" s="163"/>
      <c r="R7" s="163"/>
      <c r="S7" s="163"/>
      <c r="T7" s="163"/>
      <c r="U7" s="163"/>
      <c r="V7" s="163"/>
      <c r="W7" s="163"/>
      <c r="X7" s="163"/>
      <c r="Y7" s="86"/>
      <c r="Z7" s="86"/>
      <c r="AA7" s="86"/>
      <c r="AB7" s="86"/>
      <c r="AC7" s="86"/>
      <c r="AD7" s="86"/>
      <c r="AE7" s="153"/>
    </row>
    <row r="8" spans="1:43" ht="5.25" customHeight="1">
      <c r="A8" s="151"/>
      <c r="B8" s="164"/>
      <c r="C8" s="165"/>
      <c r="D8" s="165"/>
      <c r="E8" s="165"/>
      <c r="F8" s="165"/>
      <c r="G8" s="165"/>
      <c r="H8" s="165"/>
      <c r="I8" s="165"/>
      <c r="J8" s="165"/>
      <c r="K8" s="165"/>
      <c r="L8" s="165"/>
      <c r="M8" s="165"/>
      <c r="N8" s="165"/>
      <c r="O8" s="165"/>
      <c r="P8" s="165"/>
      <c r="Q8" s="165"/>
      <c r="R8" s="165"/>
      <c r="S8" s="165"/>
      <c r="T8" s="165"/>
      <c r="U8" s="165"/>
      <c r="V8" s="165"/>
      <c r="W8" s="165"/>
      <c r="X8" s="165"/>
      <c r="Y8" s="87"/>
      <c r="Z8" s="87"/>
      <c r="AA8" s="87"/>
      <c r="AB8" s="87"/>
      <c r="AC8" s="87"/>
      <c r="AD8" s="87"/>
      <c r="AE8" s="153"/>
    </row>
    <row r="9" spans="1:43" s="2" customFormat="1" ht="29.25" customHeight="1" thickTop="1" thickBot="1">
      <c r="A9" s="151"/>
      <c r="B9" s="24" t="str">
        <f>'PANEL DE CONTROL DISTRITAL'!B8</f>
        <v xml:space="preserve">Proceso </v>
      </c>
      <c r="C9" s="24" t="str">
        <f>'PANEL DE CONTROL DISTRITAL'!C8</f>
        <v>Dueño de Proceso</v>
      </c>
      <c r="D9" s="24" t="str">
        <f>'PANEL DE CONTROL DISTRITAL'!D8</f>
        <v>Indicador</v>
      </c>
      <c r="E9" s="24" t="str">
        <f>'PANEL DE CONTROL DISTRITAL'!E8</f>
        <v>Cálculo</v>
      </c>
      <c r="F9" s="24" t="str">
        <f>'PANEL DE CONTROL DISTRITAL'!F8</f>
        <v xml:space="preserve">Periodo </v>
      </c>
      <c r="G9" s="24" t="str">
        <f>'PANEL DE CONTROL DISTRITAL'!G8</f>
        <v>Estimado</v>
      </c>
      <c r="H9" s="42" t="str">
        <f>'PANEL DE CONTROL DISTRITAL'!H8</f>
        <v>Nominativo</v>
      </c>
      <c r="I9" s="31" t="str">
        <f>'152551'!I9</f>
        <v>2023-37</v>
      </c>
      <c r="J9" s="31" t="str">
        <f>'152551'!J9</f>
        <v>2023-38</v>
      </c>
      <c r="K9" s="31" t="str">
        <f>'152551'!K9</f>
        <v>2023-39</v>
      </c>
      <c r="L9" s="31" t="str">
        <f>'152551'!L9</f>
        <v>2023-40</v>
      </c>
      <c r="M9" s="31" t="str">
        <f>'152551'!M9</f>
        <v>2023-41</v>
      </c>
      <c r="N9" s="31" t="str">
        <f>'152551'!N9</f>
        <v>2023-42</v>
      </c>
      <c r="O9" s="31" t="str">
        <f>'152551'!O9</f>
        <v>2023-43</v>
      </c>
      <c r="P9" s="31" t="str">
        <f>'152551'!P9</f>
        <v>2023-44</v>
      </c>
      <c r="Q9" s="31" t="str">
        <f>'152551'!Q9</f>
        <v>2023-45</v>
      </c>
      <c r="R9" s="31" t="str">
        <f>'152551'!R9</f>
        <v>2023-46</v>
      </c>
      <c r="S9" s="31" t="str">
        <f>'152551'!S9</f>
        <v>2023-47</v>
      </c>
      <c r="T9" s="31" t="str">
        <f>'152551'!T9</f>
        <v>2023-48</v>
      </c>
      <c r="U9" s="31" t="str">
        <f>'152551'!U9</f>
        <v>2023-49</v>
      </c>
      <c r="V9" s="31" t="str">
        <f>'152551'!V9</f>
        <v>2023-50</v>
      </c>
      <c r="W9" s="31" t="str">
        <f>'152551'!W9</f>
        <v>2023-51</v>
      </c>
      <c r="X9" s="31" t="str">
        <f>'152551'!X9</f>
        <v>2023-52</v>
      </c>
      <c r="Y9" s="31" t="s">
        <v>110</v>
      </c>
      <c r="Z9" s="31" t="s">
        <v>111</v>
      </c>
      <c r="AA9" s="31" t="s">
        <v>112</v>
      </c>
      <c r="AB9" s="31" t="s">
        <v>113</v>
      </c>
      <c r="AC9" s="31" t="s">
        <v>114</v>
      </c>
      <c r="AD9" s="31" t="s">
        <v>115</v>
      </c>
      <c r="AE9" s="153"/>
    </row>
    <row r="10" spans="1:43" s="2" customFormat="1" ht="50.1" customHeight="1" thickTop="1" thickBot="1">
      <c r="A10" s="167">
        <f>'PANEL DE CONTROL DISTRITAL'!A9</f>
        <v>1</v>
      </c>
      <c r="B10" s="169" t="str">
        <f>'PANEL DE CONTROL DISTRITAL'!B9</f>
        <v>ENTREVISTA</v>
      </c>
      <c r="C10" s="166" t="str">
        <f>'PANEL DE CONTROL DISTRITAL'!C9</f>
        <v xml:space="preserve"> Auxiliar de Atención Ciudadana</v>
      </c>
      <c r="D10" s="170" t="str">
        <f>'PANEL DE CONTROL DISTRITAL'!D9</f>
        <v>Efectividad de la entrevista =</v>
      </c>
      <c r="E10" s="166" t="str">
        <f>'PANEL DE CONTROL DISTRITAL'!E9</f>
        <v>(Número de trámites aplicados / (Número de fichas requisitadas - Notificaciones de improcedencia de trámite)) x 100</v>
      </c>
      <c r="F10" s="171" t="str">
        <f>'PANEL DE CONTROL DISTRITAL'!F9</f>
        <v>Semanal (remesa)</v>
      </c>
      <c r="G10" s="172">
        <f>'PANEL DE CONTROL DISTRITAL'!G9</f>
        <v>0.9</v>
      </c>
      <c r="H10" s="25" t="str">
        <f>'PANEL DE CONTROL DISTRITAL'!H9</f>
        <v>Número de trámites aplicados</v>
      </c>
      <c r="I10" s="23">
        <v>98</v>
      </c>
      <c r="J10" s="23">
        <v>415</v>
      </c>
      <c r="K10" s="23">
        <v>354</v>
      </c>
      <c r="L10" s="23">
        <v>492</v>
      </c>
      <c r="M10" s="23">
        <v>477</v>
      </c>
      <c r="N10" s="23">
        <v>464</v>
      </c>
      <c r="O10" s="23">
        <v>492</v>
      </c>
      <c r="P10" s="23">
        <v>486</v>
      </c>
      <c r="Q10" s="23">
        <v>456</v>
      </c>
      <c r="R10" s="23">
        <v>323</v>
      </c>
      <c r="S10" s="23">
        <v>531</v>
      </c>
      <c r="T10" s="23">
        <v>546</v>
      </c>
      <c r="U10" s="23">
        <v>530</v>
      </c>
      <c r="V10" s="23">
        <v>820</v>
      </c>
      <c r="W10" s="23">
        <v>685</v>
      </c>
      <c r="X10" s="23">
        <v>647</v>
      </c>
      <c r="Y10" s="23">
        <v>657</v>
      </c>
      <c r="Z10" s="23">
        <v>621</v>
      </c>
      <c r="AA10" s="23">
        <v>719</v>
      </c>
      <c r="AB10" s="23">
        <v>894</v>
      </c>
      <c r="AC10" s="75">
        <v>1067</v>
      </c>
      <c r="AD10" s="64">
        <v>387</v>
      </c>
      <c r="AE10" s="168">
        <f>IFERROR(SUM(I10:AD10)/SUM(I11:AD11),0)</f>
        <v>1</v>
      </c>
    </row>
    <row r="11" spans="1:43" s="2" customFormat="1" ht="50.1" customHeight="1" thickTop="1" thickBot="1">
      <c r="A11" s="167"/>
      <c r="B11" s="169"/>
      <c r="C11" s="166"/>
      <c r="D11" s="170"/>
      <c r="E11" s="166"/>
      <c r="F11" s="171"/>
      <c r="G11" s="172"/>
      <c r="H11" s="25" t="str">
        <f>'PANEL DE CONTROL DISTRITAL'!H10</f>
        <v>Número de fichas requisitadas - Notificaciones de improcedencia de trámite</v>
      </c>
      <c r="I11" s="43">
        <v>98</v>
      </c>
      <c r="J11" s="43">
        <v>415</v>
      </c>
      <c r="K11" s="43">
        <v>354</v>
      </c>
      <c r="L11" s="43">
        <v>492</v>
      </c>
      <c r="M11" s="43">
        <v>477</v>
      </c>
      <c r="N11" s="43">
        <v>464</v>
      </c>
      <c r="O11" s="43">
        <v>492</v>
      </c>
      <c r="P11" s="43">
        <v>486</v>
      </c>
      <c r="Q11" s="43">
        <v>456</v>
      </c>
      <c r="R11" s="43">
        <v>323</v>
      </c>
      <c r="S11" s="43">
        <v>531</v>
      </c>
      <c r="T11" s="43">
        <v>546</v>
      </c>
      <c r="U11" s="43">
        <v>530</v>
      </c>
      <c r="V11" s="43">
        <v>820</v>
      </c>
      <c r="W11" s="43">
        <v>685</v>
      </c>
      <c r="X11" s="43">
        <v>647</v>
      </c>
      <c r="Y11" s="43">
        <v>657</v>
      </c>
      <c r="Z11" s="43">
        <v>621</v>
      </c>
      <c r="AA11" s="43">
        <v>719</v>
      </c>
      <c r="AB11" s="43">
        <v>894</v>
      </c>
      <c r="AC11" s="98">
        <v>1067</v>
      </c>
      <c r="AD11" s="68">
        <v>387</v>
      </c>
      <c r="AE11" s="168"/>
    </row>
    <row r="12" spans="1:43" s="45" customFormat="1" ht="8.1" customHeight="1" thickTop="1" thickBot="1">
      <c r="A12" s="167"/>
      <c r="B12" s="167"/>
      <c r="C12" s="167"/>
      <c r="D12" s="167"/>
      <c r="E12" s="167"/>
      <c r="F12" s="167"/>
      <c r="G12" s="167"/>
      <c r="H12" s="167"/>
      <c r="I12" s="167"/>
      <c r="J12" s="167"/>
      <c r="K12" s="167"/>
      <c r="L12" s="167"/>
      <c r="M12" s="167"/>
      <c r="N12" s="167"/>
      <c r="O12" s="167"/>
      <c r="P12" s="167"/>
      <c r="Q12" s="167"/>
      <c r="R12" s="167"/>
      <c r="S12" s="167"/>
      <c r="T12" s="167"/>
      <c r="U12" s="167"/>
      <c r="V12" s="167"/>
      <c r="W12" s="167"/>
      <c r="X12" s="167"/>
      <c r="Y12" s="167"/>
      <c r="Z12" s="167"/>
      <c r="AA12" s="167"/>
      <c r="AB12" s="167"/>
      <c r="AC12" s="167"/>
      <c r="AD12" s="167"/>
      <c r="AE12" s="167"/>
      <c r="AF12" s="44"/>
      <c r="AG12" s="44"/>
      <c r="AH12" s="44"/>
      <c r="AI12" s="44"/>
      <c r="AJ12" s="44"/>
      <c r="AK12" s="44"/>
      <c r="AL12" s="44"/>
      <c r="AM12" s="44"/>
      <c r="AN12" s="44"/>
      <c r="AO12" s="44"/>
      <c r="AP12" s="44"/>
      <c r="AQ12" s="44"/>
    </row>
    <row r="13" spans="1:43" s="3" customFormat="1" ht="50.1" customHeight="1" thickTop="1" thickBot="1">
      <c r="A13" s="167">
        <f>'PANEL DE CONTROL DISTRITAL'!A12</f>
        <v>2</v>
      </c>
      <c r="B13" s="169" t="str">
        <f>'PANEL DE CONTROL DISTRITAL'!B12</f>
        <v>TRÁMITE</v>
      </c>
      <c r="C13" s="166" t="str">
        <f>'PANEL DE CONTROL DISTRITAL'!C12</f>
        <v>Operador de Equipo Tecnológico</v>
      </c>
      <c r="D13" s="170" t="str">
        <f>'PANEL DE CONTROL DISTRITAL'!D12</f>
        <v>Trámites exitosos efectivos=</v>
      </c>
      <c r="E13" s="166" t="str">
        <f>'PANEL DE CONTROL DISTRITAL'!E12</f>
        <v>(Número de trámites exitosos / Número de trámites aplicados) x 100</v>
      </c>
      <c r="F13" s="171" t="str">
        <f>'PANEL DE CONTROL DISTRITAL'!F12</f>
        <v>Semanal (remesa)</v>
      </c>
      <c r="G13" s="172">
        <f>'PANEL DE CONTROL DISTRITAL'!G12</f>
        <v>0.9</v>
      </c>
      <c r="H13" s="25" t="str">
        <f>'PANEL DE CONTROL DISTRITAL'!H12</f>
        <v>Número de trámites exitosos</v>
      </c>
      <c r="I13" s="23">
        <v>98</v>
      </c>
      <c r="J13" s="23">
        <v>415</v>
      </c>
      <c r="K13" s="23">
        <v>354</v>
      </c>
      <c r="L13" s="23">
        <v>489</v>
      </c>
      <c r="M13" s="23">
        <v>477</v>
      </c>
      <c r="N13" s="23">
        <v>463</v>
      </c>
      <c r="O13" s="23">
        <v>492</v>
      </c>
      <c r="P13" s="23">
        <v>486</v>
      </c>
      <c r="Q13" s="23">
        <v>456</v>
      </c>
      <c r="R13" s="23">
        <v>322</v>
      </c>
      <c r="S13" s="23">
        <v>531</v>
      </c>
      <c r="T13" s="23">
        <v>545</v>
      </c>
      <c r="U13" s="23">
        <v>529</v>
      </c>
      <c r="V13" s="23">
        <v>819</v>
      </c>
      <c r="W13" s="23">
        <v>685</v>
      </c>
      <c r="X13" s="23">
        <v>643</v>
      </c>
      <c r="Y13" s="23">
        <v>655</v>
      </c>
      <c r="Z13" s="23">
        <v>621</v>
      </c>
      <c r="AA13" s="23">
        <v>716</v>
      </c>
      <c r="AB13" s="23">
        <v>893</v>
      </c>
      <c r="AC13" s="75">
        <v>1064</v>
      </c>
      <c r="AD13" s="64">
        <v>387</v>
      </c>
      <c r="AE13" s="168">
        <f>IFERROR(SUM(I13:AD13)/SUM(I14:AD14),0)</f>
        <v>0.99827316832497326</v>
      </c>
    </row>
    <row r="14" spans="1:43" s="3" customFormat="1" ht="50.1" customHeight="1" thickTop="1" thickBot="1">
      <c r="A14" s="167"/>
      <c r="B14" s="169"/>
      <c r="C14" s="166"/>
      <c r="D14" s="170"/>
      <c r="E14" s="166"/>
      <c r="F14" s="171"/>
      <c r="G14" s="172"/>
      <c r="H14" s="25" t="str">
        <f>'PANEL DE CONTROL DISTRITAL'!H13</f>
        <v>Número de trámites aplicados</v>
      </c>
      <c r="I14" s="43">
        <v>98</v>
      </c>
      <c r="J14" s="43">
        <v>415</v>
      </c>
      <c r="K14" s="43">
        <v>354</v>
      </c>
      <c r="L14" s="43">
        <v>492</v>
      </c>
      <c r="M14" s="43">
        <v>477</v>
      </c>
      <c r="N14" s="43">
        <v>464</v>
      </c>
      <c r="O14" s="43">
        <v>492</v>
      </c>
      <c r="P14" s="43">
        <v>486</v>
      </c>
      <c r="Q14" s="43">
        <v>456</v>
      </c>
      <c r="R14" s="43">
        <v>323</v>
      </c>
      <c r="S14" s="43">
        <v>531</v>
      </c>
      <c r="T14" s="43">
        <v>546</v>
      </c>
      <c r="U14" s="43">
        <v>530</v>
      </c>
      <c r="V14" s="43">
        <v>820</v>
      </c>
      <c r="W14" s="43">
        <v>685</v>
      </c>
      <c r="X14" s="43">
        <v>647</v>
      </c>
      <c r="Y14" s="43">
        <v>657</v>
      </c>
      <c r="Z14" s="43">
        <v>621</v>
      </c>
      <c r="AA14" s="43">
        <v>719</v>
      </c>
      <c r="AB14" s="43">
        <v>894</v>
      </c>
      <c r="AC14" s="98">
        <v>1067</v>
      </c>
      <c r="AD14" s="68">
        <v>387</v>
      </c>
      <c r="AE14" s="168"/>
    </row>
    <row r="15" spans="1:43" s="45" customFormat="1" ht="8.1" customHeight="1" thickTop="1" thickBot="1">
      <c r="A15" s="167">
        <v>820</v>
      </c>
      <c r="B15" s="167"/>
      <c r="C15" s="167"/>
      <c r="D15" s="167"/>
      <c r="E15" s="167"/>
      <c r="F15" s="167"/>
      <c r="G15" s="167"/>
      <c r="H15" s="167"/>
      <c r="I15" s="167"/>
      <c r="J15" s="167"/>
      <c r="K15" s="167"/>
      <c r="L15" s="167"/>
      <c r="M15" s="167"/>
      <c r="N15" s="167"/>
      <c r="O15" s="167"/>
      <c r="P15" s="167"/>
      <c r="Q15" s="167"/>
      <c r="R15" s="167"/>
      <c r="S15" s="167"/>
      <c r="T15" s="167"/>
      <c r="U15" s="167"/>
      <c r="V15" s="167"/>
      <c r="W15" s="167"/>
      <c r="X15" s="167"/>
      <c r="Y15" s="167"/>
      <c r="Z15" s="167"/>
      <c r="AA15" s="167"/>
      <c r="AB15" s="167"/>
      <c r="AC15" s="167"/>
      <c r="AD15" s="167"/>
      <c r="AE15" s="167"/>
      <c r="AF15" s="44"/>
      <c r="AG15" s="44"/>
      <c r="AH15" s="44"/>
      <c r="AI15" s="44"/>
      <c r="AJ15" s="44"/>
      <c r="AK15" s="44"/>
      <c r="AL15" s="44"/>
      <c r="AM15" s="44"/>
      <c r="AN15" s="44"/>
      <c r="AO15" s="44"/>
      <c r="AP15" s="44"/>
      <c r="AQ15" s="44"/>
    </row>
    <row r="16" spans="1:43" s="3" customFormat="1" ht="50.1" customHeight="1" thickTop="1" thickBot="1">
      <c r="A16" s="167">
        <f>'PANEL DE CONTROL DISTRITAL'!A15</f>
        <v>3</v>
      </c>
      <c r="B16" s="169" t="str">
        <f>'PANEL DE CONTROL DISTRITAL'!B15</f>
        <v>TRANSFERENCIA</v>
      </c>
      <c r="C16" s="166" t="str">
        <f>'PANEL DE CONTROL DISTRITAL'!C15</f>
        <v>Responsable de Módulo</v>
      </c>
      <c r="D16" s="170" t="str">
        <f>'PANEL DE CONTROL DISTRITAL'!D15</f>
        <v xml:space="preserve">Transacciones exitosas = </v>
      </c>
      <c r="E16" s="166" t="str">
        <f>'PANEL DE CONTROL DISTRITAL'!E15</f>
        <v>(Número de Archivos de Transacción aceptados /Total de Archivos de Transacción procesados) x100</v>
      </c>
      <c r="F16" s="171" t="str">
        <f>'PANEL DE CONTROL DISTRITAL'!F15</f>
        <v>Semanal (remesa)</v>
      </c>
      <c r="G16" s="172">
        <f>'PANEL DE CONTROL DISTRITAL'!G15</f>
        <v>0.9</v>
      </c>
      <c r="H16" s="25" t="str">
        <f>'PANEL DE CONTROL DISTRITAL'!H15</f>
        <v>Número de Archivos de Transacción aceptados</v>
      </c>
      <c r="I16" s="23">
        <v>98</v>
      </c>
      <c r="J16" s="23">
        <v>415</v>
      </c>
      <c r="K16" s="23">
        <v>354</v>
      </c>
      <c r="L16" s="23">
        <v>492</v>
      </c>
      <c r="M16" s="23">
        <v>477</v>
      </c>
      <c r="N16" s="23">
        <v>464</v>
      </c>
      <c r="O16" s="23">
        <v>492</v>
      </c>
      <c r="P16" s="23">
        <v>486</v>
      </c>
      <c r="Q16" s="23">
        <v>456</v>
      </c>
      <c r="R16" s="23">
        <v>323</v>
      </c>
      <c r="S16" s="23">
        <v>531</v>
      </c>
      <c r="T16" s="23">
        <v>546</v>
      </c>
      <c r="U16" s="23">
        <v>530</v>
      </c>
      <c r="V16" s="23">
        <v>820</v>
      </c>
      <c r="W16" s="23">
        <v>685</v>
      </c>
      <c r="X16" s="23">
        <v>647</v>
      </c>
      <c r="Y16" s="23">
        <v>657</v>
      </c>
      <c r="Z16" s="23">
        <v>621</v>
      </c>
      <c r="AA16" s="23">
        <v>719</v>
      </c>
      <c r="AB16" s="23">
        <v>894</v>
      </c>
      <c r="AC16" s="75">
        <v>1067</v>
      </c>
      <c r="AD16" s="64">
        <v>387</v>
      </c>
      <c r="AE16" s="168">
        <f>IFERROR(SUM(I16:AD16)/SUM(I17:AD17),0)</f>
        <v>1</v>
      </c>
    </row>
    <row r="17" spans="1:43" s="3" customFormat="1" ht="50.1" customHeight="1" thickTop="1" thickBot="1">
      <c r="A17" s="167"/>
      <c r="B17" s="169"/>
      <c r="C17" s="166"/>
      <c r="D17" s="170"/>
      <c r="E17" s="166"/>
      <c r="F17" s="171"/>
      <c r="G17" s="172"/>
      <c r="H17" s="25" t="str">
        <f>'PANEL DE CONTROL DISTRITAL'!H16</f>
        <v>Total de Archivos de Transacción procesados</v>
      </c>
      <c r="I17" s="43">
        <v>98</v>
      </c>
      <c r="J17" s="43">
        <v>415</v>
      </c>
      <c r="K17" s="43">
        <v>354</v>
      </c>
      <c r="L17" s="43">
        <v>492</v>
      </c>
      <c r="M17" s="43">
        <v>477</v>
      </c>
      <c r="N17" s="43">
        <v>464</v>
      </c>
      <c r="O17" s="43">
        <v>492</v>
      </c>
      <c r="P17" s="43">
        <v>486</v>
      </c>
      <c r="Q17" s="43">
        <v>456</v>
      </c>
      <c r="R17" s="43">
        <v>323</v>
      </c>
      <c r="S17" s="43">
        <v>531</v>
      </c>
      <c r="T17" s="43">
        <v>546</v>
      </c>
      <c r="U17" s="43">
        <v>530</v>
      </c>
      <c r="V17" s="43">
        <v>820</v>
      </c>
      <c r="W17" s="43">
        <v>685</v>
      </c>
      <c r="X17" s="43">
        <v>647</v>
      </c>
      <c r="Y17" s="43">
        <v>657</v>
      </c>
      <c r="Z17" s="43">
        <v>621</v>
      </c>
      <c r="AA17" s="43">
        <v>719</v>
      </c>
      <c r="AB17" s="43">
        <v>894</v>
      </c>
      <c r="AC17" s="98">
        <v>1067</v>
      </c>
      <c r="AD17" s="68">
        <v>387</v>
      </c>
      <c r="AE17" s="168"/>
    </row>
    <row r="18" spans="1:43" s="45" customFormat="1" ht="8.1" customHeight="1" thickTop="1" thickBot="1">
      <c r="A18" s="167"/>
      <c r="B18" s="167"/>
      <c r="C18" s="167"/>
      <c r="D18" s="167"/>
      <c r="E18" s="167"/>
      <c r="F18" s="167"/>
      <c r="G18" s="167"/>
      <c r="H18" s="167"/>
      <c r="I18" s="167"/>
      <c r="J18" s="167"/>
      <c r="K18" s="167"/>
      <c r="L18" s="167"/>
      <c r="M18" s="167"/>
      <c r="N18" s="167"/>
      <c r="O18" s="167"/>
      <c r="P18" s="167"/>
      <c r="Q18" s="167"/>
      <c r="R18" s="167"/>
      <c r="S18" s="167"/>
      <c r="T18" s="167"/>
      <c r="U18" s="167"/>
      <c r="V18" s="167"/>
      <c r="W18" s="167"/>
      <c r="X18" s="167"/>
      <c r="Y18" s="167"/>
      <c r="Z18" s="167"/>
      <c r="AA18" s="167"/>
      <c r="AB18" s="167"/>
      <c r="AC18" s="167"/>
      <c r="AD18" s="167"/>
      <c r="AE18" s="167"/>
      <c r="AF18" s="44"/>
      <c r="AG18" s="44"/>
      <c r="AH18" s="44"/>
      <c r="AI18" s="44"/>
      <c r="AJ18" s="44"/>
      <c r="AK18" s="44"/>
      <c r="AL18" s="44"/>
      <c r="AM18" s="44"/>
      <c r="AN18" s="44"/>
      <c r="AO18" s="44"/>
      <c r="AP18" s="44"/>
      <c r="AQ18" s="44"/>
    </row>
    <row r="19" spans="1:43" s="3" customFormat="1" ht="50.1" customHeight="1" thickTop="1" thickBot="1">
      <c r="A19" s="167">
        <f>'PANEL DE CONTROL DISTRITAL'!A18</f>
        <v>4</v>
      </c>
      <c r="B19" s="169" t="str">
        <f>'PANEL DE CONTROL DISTRITAL'!B18</f>
        <v>CONCILIACIÓN</v>
      </c>
      <c r="C19" s="166" t="str">
        <f>'PANEL DE CONTROL DISTRITAL'!C18</f>
        <v>Responsable de Módulo</v>
      </c>
      <c r="D19" s="170" t="str">
        <f>'PANEL DE CONTROL DISTRITAL'!D18</f>
        <v xml:space="preserve">Credenciales disponibles para entrega = </v>
      </c>
      <c r="E19" s="166" t="str">
        <f>'PANEL DE CONTROL DISTRITAL'!E18</f>
        <v>((Credenciales recibidas - Credenciales inconsistentes) / Credenciales recibidas) x 100</v>
      </c>
      <c r="F19" s="171" t="str">
        <f>'PANEL DE CONTROL DISTRITAL'!F18</f>
        <v>Semanal (remesa)</v>
      </c>
      <c r="G19" s="172">
        <f>'PANEL DE CONTROL DISTRITAL'!G18</f>
        <v>0.9</v>
      </c>
      <c r="H19" s="25" t="str">
        <f>'PANEL DE CONTROL DISTRITAL'!H18</f>
        <v xml:space="preserve">Credenciales Recibidas - Credenciales inconsistentes </v>
      </c>
      <c r="I19" s="23">
        <v>80</v>
      </c>
      <c r="J19" s="23">
        <v>444</v>
      </c>
      <c r="K19" s="23">
        <v>301</v>
      </c>
      <c r="L19" s="23">
        <v>513</v>
      </c>
      <c r="M19" s="23">
        <v>471</v>
      </c>
      <c r="N19" s="23">
        <v>478</v>
      </c>
      <c r="O19" s="23">
        <v>472</v>
      </c>
      <c r="P19" s="23">
        <v>488</v>
      </c>
      <c r="Q19" s="23">
        <v>470</v>
      </c>
      <c r="R19" s="23">
        <v>353</v>
      </c>
      <c r="S19" s="23">
        <v>430</v>
      </c>
      <c r="T19" s="23">
        <v>538</v>
      </c>
      <c r="U19" s="23">
        <v>484</v>
      </c>
      <c r="V19" s="23">
        <v>731</v>
      </c>
      <c r="W19" s="23">
        <v>888</v>
      </c>
      <c r="X19" s="23">
        <v>624</v>
      </c>
      <c r="Y19" s="23">
        <v>478</v>
      </c>
      <c r="Z19" s="23">
        <v>321</v>
      </c>
      <c r="AA19" s="23">
        <v>476</v>
      </c>
      <c r="AB19" s="23">
        <v>1105</v>
      </c>
      <c r="AC19" s="64">
        <v>753</v>
      </c>
      <c r="AD19" s="64">
        <v>0</v>
      </c>
      <c r="AE19" s="168">
        <f>IFERROR(SUM(I19:AD19)/SUM(I20:AD20),0)</f>
        <v>1</v>
      </c>
    </row>
    <row r="20" spans="1:43" s="3" customFormat="1" ht="50.1" customHeight="1" thickTop="1" thickBot="1">
      <c r="A20" s="167"/>
      <c r="B20" s="169"/>
      <c r="C20" s="166"/>
      <c r="D20" s="170"/>
      <c r="E20" s="166"/>
      <c r="F20" s="171"/>
      <c r="G20" s="172"/>
      <c r="H20" s="25" t="str">
        <f>'PANEL DE CONTROL DISTRITAL'!H19</f>
        <v>Credenciales recibidas</v>
      </c>
      <c r="I20" s="43">
        <v>80</v>
      </c>
      <c r="J20" s="43">
        <v>444</v>
      </c>
      <c r="K20" s="43">
        <v>301</v>
      </c>
      <c r="L20" s="43">
        <v>513</v>
      </c>
      <c r="M20" s="43">
        <v>471</v>
      </c>
      <c r="N20" s="43">
        <v>478</v>
      </c>
      <c r="O20" s="43">
        <v>472</v>
      </c>
      <c r="P20" s="43">
        <v>488</v>
      </c>
      <c r="Q20" s="43">
        <v>470</v>
      </c>
      <c r="R20" s="43">
        <v>353</v>
      </c>
      <c r="S20" s="43">
        <v>430</v>
      </c>
      <c r="T20" s="43">
        <v>538</v>
      </c>
      <c r="U20" s="43">
        <v>484</v>
      </c>
      <c r="V20" s="43">
        <v>731</v>
      </c>
      <c r="W20" s="43">
        <v>888</v>
      </c>
      <c r="X20" s="43">
        <v>624</v>
      </c>
      <c r="Y20" s="43">
        <v>478</v>
      </c>
      <c r="Z20" s="43">
        <v>321</v>
      </c>
      <c r="AA20" s="43">
        <v>476</v>
      </c>
      <c r="AB20" s="43">
        <v>1105</v>
      </c>
      <c r="AC20" s="68">
        <v>753</v>
      </c>
      <c r="AD20" s="68">
        <v>0</v>
      </c>
      <c r="AE20" s="168"/>
    </row>
    <row r="21" spans="1:43" s="45" customFormat="1" ht="8.1" customHeight="1" thickTop="1" thickBot="1">
      <c r="A21" s="46"/>
      <c r="B21" s="47"/>
      <c r="C21" s="48"/>
      <c r="D21" s="49"/>
      <c r="E21" s="48"/>
      <c r="F21" s="50"/>
      <c r="G21" s="51"/>
      <c r="H21" s="52"/>
      <c r="I21" s="53"/>
      <c r="J21" s="53"/>
      <c r="K21" s="53"/>
      <c r="L21" s="53"/>
      <c r="M21" s="53"/>
      <c r="N21" s="53"/>
      <c r="O21" s="53"/>
      <c r="P21" s="53"/>
      <c r="Q21" s="53"/>
      <c r="R21" s="53"/>
      <c r="S21" s="53"/>
      <c r="T21" s="53"/>
      <c r="U21" s="53"/>
      <c r="V21" s="53"/>
      <c r="W21" s="53"/>
      <c r="X21" s="53"/>
      <c r="Y21" s="53"/>
      <c r="Z21" s="53"/>
      <c r="AA21" s="53"/>
      <c r="AB21" s="53"/>
      <c r="AC21" s="53"/>
      <c r="AD21" s="53"/>
      <c r="AE21" s="54"/>
      <c r="AF21" s="44"/>
      <c r="AG21" s="44"/>
      <c r="AH21" s="44"/>
      <c r="AI21" s="44"/>
      <c r="AJ21" s="44"/>
      <c r="AK21" s="44"/>
      <c r="AL21" s="44"/>
      <c r="AM21" s="44"/>
      <c r="AN21" s="44"/>
      <c r="AO21" s="44"/>
      <c r="AP21" s="44"/>
      <c r="AQ21" s="44"/>
    </row>
    <row r="22" spans="1:43" s="3" customFormat="1" ht="50.1" customHeight="1" thickTop="1" thickBot="1">
      <c r="A22" s="167">
        <f>'PANEL DE CONTROL DISTRITAL'!A21</f>
        <v>5</v>
      </c>
      <c r="B22" s="169" t="str">
        <f>'PANEL DE CONTROL DISTRITAL'!B21</f>
        <v>CONCILIACIÓN</v>
      </c>
      <c r="C22" s="166" t="str">
        <f>'PANEL DE CONTROL DISTRITAL'!C21</f>
        <v>Responsable de Módulo</v>
      </c>
      <c r="D22" s="170" t="str">
        <f>'PANEL DE CONTROL DISTRITAL'!D21</f>
        <v xml:space="preserve">Credenciales disponibles para entrega = </v>
      </c>
      <c r="E22" s="166" t="str">
        <f>'PANEL DE CONTROL DISTRITAL'!E21</f>
        <v>(Credenciales en resguardo / Credenciales totales en SIIRFE disponibles para entrega) x 100</v>
      </c>
      <c r="F22" s="171" t="str">
        <f>'PANEL DE CONTROL DISTRITAL'!F21</f>
        <v>Semanal (remesa)</v>
      </c>
      <c r="G22" s="172">
        <f>'PANEL DE CONTROL DISTRITAL'!G21</f>
        <v>1</v>
      </c>
      <c r="H22" s="25" t="str">
        <f>'PANEL DE CONTROL DISTRITAL'!H21</f>
        <v>Credenciales en resguardo</v>
      </c>
      <c r="I22" s="64">
        <v>1.0640000000000001</v>
      </c>
      <c r="J22" s="65">
        <v>1.0109999999999999</v>
      </c>
      <c r="K22" s="65">
        <v>847</v>
      </c>
      <c r="L22" s="65">
        <v>937</v>
      </c>
      <c r="M22" s="65">
        <v>964</v>
      </c>
      <c r="N22" s="23">
        <v>917</v>
      </c>
      <c r="O22" s="23">
        <v>896</v>
      </c>
      <c r="P22" s="23">
        <v>874</v>
      </c>
      <c r="Q22" s="23">
        <v>865</v>
      </c>
      <c r="R22" s="23">
        <v>888</v>
      </c>
      <c r="S22" s="23">
        <v>856</v>
      </c>
      <c r="T22" s="23">
        <v>887</v>
      </c>
      <c r="U22" s="23">
        <v>887</v>
      </c>
      <c r="V22" s="23">
        <v>1043</v>
      </c>
      <c r="W22" s="23">
        <v>1282</v>
      </c>
      <c r="X22" s="23">
        <v>1117</v>
      </c>
      <c r="Y22" s="23">
        <v>895</v>
      </c>
      <c r="Z22" s="23">
        <v>731</v>
      </c>
      <c r="AA22" s="23">
        <v>713</v>
      </c>
      <c r="AB22" s="23">
        <v>1067</v>
      </c>
      <c r="AC22" s="75">
        <v>1000</v>
      </c>
      <c r="AD22" s="64">
        <v>933</v>
      </c>
      <c r="AE22" s="168">
        <f>IFERROR(SUM(I22:AD22)/SUM(I23:AD23),0)</f>
        <v>1</v>
      </c>
    </row>
    <row r="23" spans="1:43" s="3" customFormat="1" ht="50.1" customHeight="1" thickTop="1" thickBot="1">
      <c r="A23" s="167"/>
      <c r="B23" s="169"/>
      <c r="C23" s="166"/>
      <c r="D23" s="170"/>
      <c r="E23" s="166"/>
      <c r="F23" s="171"/>
      <c r="G23" s="172"/>
      <c r="H23" s="25" t="str">
        <f>'PANEL DE CONTROL DISTRITAL'!H22</f>
        <v>Credenciales totales en SIIRFE disponibles para entrega</v>
      </c>
      <c r="I23" s="66">
        <v>1.0640000000000001</v>
      </c>
      <c r="J23" s="67">
        <v>1.0109999999999999</v>
      </c>
      <c r="K23" s="67">
        <v>847</v>
      </c>
      <c r="L23" s="67">
        <v>937</v>
      </c>
      <c r="M23" s="67">
        <v>964</v>
      </c>
      <c r="N23" s="43">
        <v>917</v>
      </c>
      <c r="O23" s="43">
        <v>896</v>
      </c>
      <c r="P23" s="43">
        <v>874</v>
      </c>
      <c r="Q23" s="43">
        <v>865</v>
      </c>
      <c r="R23" s="43">
        <v>888</v>
      </c>
      <c r="S23" s="43">
        <v>856</v>
      </c>
      <c r="T23" s="43">
        <v>887</v>
      </c>
      <c r="U23" s="43">
        <v>887</v>
      </c>
      <c r="V23" s="43">
        <v>1043</v>
      </c>
      <c r="W23" s="43">
        <v>1282</v>
      </c>
      <c r="X23" s="43">
        <v>1117</v>
      </c>
      <c r="Y23" s="43">
        <v>895</v>
      </c>
      <c r="Z23" s="43">
        <v>731</v>
      </c>
      <c r="AA23" s="43">
        <v>713</v>
      </c>
      <c r="AB23" s="43">
        <v>1067</v>
      </c>
      <c r="AC23" s="98">
        <v>1000</v>
      </c>
      <c r="AD23" s="68">
        <v>933</v>
      </c>
      <c r="AE23" s="168"/>
    </row>
    <row r="24" spans="1:43" s="4" customFormat="1" ht="7.5" customHeight="1" thickTop="1" thickBot="1">
      <c r="A24" s="167">
        <v>4</v>
      </c>
      <c r="B24" s="167"/>
      <c r="C24" s="167"/>
      <c r="D24" s="167"/>
      <c r="E24" s="167"/>
      <c r="F24" s="167"/>
      <c r="G24" s="167"/>
      <c r="H24" s="167"/>
      <c r="I24" s="167"/>
      <c r="J24" s="167"/>
      <c r="K24" s="167"/>
      <c r="L24" s="167"/>
      <c r="M24" s="167"/>
      <c r="N24" s="167"/>
      <c r="O24" s="167"/>
      <c r="P24" s="167"/>
      <c r="Q24" s="167"/>
      <c r="R24" s="167"/>
      <c r="S24" s="167"/>
      <c r="T24" s="167"/>
      <c r="U24" s="167"/>
      <c r="V24" s="167"/>
      <c r="W24" s="167"/>
      <c r="X24" s="167"/>
      <c r="Y24" s="167"/>
      <c r="Z24" s="167"/>
      <c r="AA24" s="167"/>
      <c r="AB24" s="167"/>
      <c r="AC24" s="167"/>
      <c r="AD24" s="167"/>
      <c r="AE24" s="167"/>
    </row>
    <row r="25" spans="1:43" ht="50.1" customHeight="1" thickTop="1" thickBot="1">
      <c r="A25" s="167">
        <f>'PANEL DE CONTROL DISTRITAL'!A24</f>
        <v>6</v>
      </c>
      <c r="B25" s="169" t="str">
        <f>'PANEL DE CONTROL DISTRITAL'!B24</f>
        <v>ENTREGA</v>
      </c>
      <c r="C25" s="166" t="str">
        <f>'PANEL DE CONTROL DISTRITAL'!C24</f>
        <v>Operador de Equipo Tecnológico</v>
      </c>
      <c r="D25" s="170" t="str">
        <f>'PANEL DE CONTROL DISTRITAL'!D24</f>
        <v xml:space="preserve">Efectividad de entrega de CPV en MAC = </v>
      </c>
      <c r="E25" s="166" t="str">
        <f>'PANEL DE CONTROL DISTRITAL'!E24</f>
        <v>(Total de credenciales entregadas / Total de credenciales solicitadas) x 100</v>
      </c>
      <c r="F25" s="171" t="str">
        <f>'PANEL DE CONTROL DISTRITAL'!F24</f>
        <v>Semanal (remesa)</v>
      </c>
      <c r="G25" s="172">
        <f>'PANEL DE CONTROL DISTRITAL'!G24</f>
        <v>0.9</v>
      </c>
      <c r="H25" s="25" t="str">
        <f>'PANEL DE CONTROL DISTRITAL'!H24</f>
        <v xml:space="preserve">Total de credenciales entregadas </v>
      </c>
      <c r="I25" s="23">
        <v>141</v>
      </c>
      <c r="J25" s="23">
        <v>486</v>
      </c>
      <c r="K25" s="23">
        <v>453</v>
      </c>
      <c r="L25" s="23">
        <v>423</v>
      </c>
      <c r="M25" s="23">
        <v>444</v>
      </c>
      <c r="N25" s="23">
        <v>517</v>
      </c>
      <c r="O25" s="23">
        <v>493</v>
      </c>
      <c r="P25" s="23">
        <v>510</v>
      </c>
      <c r="Q25" s="23">
        <v>479</v>
      </c>
      <c r="R25" s="23">
        <v>330</v>
      </c>
      <c r="S25" s="23">
        <v>454</v>
      </c>
      <c r="T25" s="23">
        <v>507</v>
      </c>
      <c r="U25" s="23">
        <v>484</v>
      </c>
      <c r="V25" s="23">
        <v>575</v>
      </c>
      <c r="W25" s="23">
        <v>647</v>
      </c>
      <c r="X25" s="23">
        <v>789</v>
      </c>
      <c r="Y25" s="23">
        <v>700</v>
      </c>
      <c r="Z25" s="23">
        <v>485</v>
      </c>
      <c r="AA25" s="23">
        <v>494</v>
      </c>
      <c r="AB25" s="23">
        <v>751</v>
      </c>
      <c r="AC25" s="64">
        <v>815</v>
      </c>
      <c r="AD25" s="64">
        <v>67</v>
      </c>
      <c r="AE25" s="168">
        <f>IFERROR(SUM(I25:AD25)/SUM(I26:AD26),0)</f>
        <v>1</v>
      </c>
    </row>
    <row r="26" spans="1:43" ht="50.1" customHeight="1" thickTop="1" thickBot="1">
      <c r="A26" s="167"/>
      <c r="B26" s="169"/>
      <c r="C26" s="166"/>
      <c r="D26" s="170"/>
      <c r="E26" s="166"/>
      <c r="F26" s="171"/>
      <c r="G26" s="172"/>
      <c r="H26" s="25" t="str">
        <f>'PANEL DE CONTROL DISTRITAL'!H25</f>
        <v xml:space="preserve"> Total de credenciales solicitadas</v>
      </c>
      <c r="I26" s="43">
        <v>141</v>
      </c>
      <c r="J26" s="43">
        <v>486</v>
      </c>
      <c r="K26" s="43">
        <v>453</v>
      </c>
      <c r="L26" s="43">
        <v>423</v>
      </c>
      <c r="M26" s="43">
        <v>444</v>
      </c>
      <c r="N26" s="43">
        <v>517</v>
      </c>
      <c r="O26" s="43">
        <v>493</v>
      </c>
      <c r="P26" s="43">
        <v>510</v>
      </c>
      <c r="Q26" s="43">
        <v>479</v>
      </c>
      <c r="R26" s="43">
        <v>330</v>
      </c>
      <c r="S26" s="43">
        <v>454</v>
      </c>
      <c r="T26" s="43">
        <v>507</v>
      </c>
      <c r="U26" s="43">
        <v>484</v>
      </c>
      <c r="V26" s="43">
        <v>575</v>
      </c>
      <c r="W26" s="43">
        <v>647</v>
      </c>
      <c r="X26" s="43">
        <v>789</v>
      </c>
      <c r="Y26" s="43">
        <v>700</v>
      </c>
      <c r="Z26" s="43">
        <v>485</v>
      </c>
      <c r="AA26" s="43">
        <v>494</v>
      </c>
      <c r="AB26" s="43">
        <v>751</v>
      </c>
      <c r="AC26" s="68">
        <v>815</v>
      </c>
      <c r="AD26" s="68">
        <v>67</v>
      </c>
      <c r="AE26" s="168"/>
    </row>
    <row r="27" spans="1:43" ht="15.75" customHeight="1" thickTop="1">
      <c r="B27" s="1" t="s">
        <v>116</v>
      </c>
      <c r="H27" s="55"/>
      <c r="I27" s="56"/>
      <c r="J27" s="56"/>
      <c r="K27" s="56"/>
      <c r="L27" s="56"/>
      <c r="M27" s="56"/>
      <c r="N27" s="56"/>
      <c r="O27" s="56"/>
      <c r="P27" s="56"/>
      <c r="Q27" s="56"/>
      <c r="R27" s="56"/>
      <c r="S27" s="56"/>
      <c r="T27" s="56"/>
      <c r="U27" s="56"/>
      <c r="V27" s="56"/>
      <c r="W27" s="56"/>
      <c r="X27" s="56"/>
      <c r="Y27" s="56"/>
      <c r="Z27" s="56"/>
      <c r="AA27" s="56"/>
      <c r="AB27" s="56"/>
      <c r="AC27" s="56"/>
      <c r="AD27" s="56"/>
      <c r="AE27" s="12"/>
    </row>
    <row r="28" spans="1:43" ht="15.75" customHeight="1">
      <c r="H28" s="57"/>
    </row>
    <row r="29" spans="1:43" ht="15.75" customHeight="1">
      <c r="H29" s="57"/>
      <c r="I29" s="179" t="s">
        <v>117</v>
      </c>
      <c r="J29" s="179"/>
      <c r="K29" s="179"/>
      <c r="L29" s="179"/>
    </row>
    <row r="30" spans="1:43" ht="15.75" customHeight="1">
      <c r="H30" s="57"/>
      <c r="I30" s="26"/>
      <c r="J30" s="27" t="s">
        <v>118</v>
      </c>
      <c r="K30" s="27"/>
      <c r="L30" s="27"/>
    </row>
    <row r="31" spans="1:43" ht="39" customHeight="1">
      <c r="H31" s="57"/>
      <c r="I31" s="28"/>
      <c r="J31" s="27" t="s">
        <v>119</v>
      </c>
      <c r="K31" s="27"/>
      <c r="L31" s="27"/>
    </row>
    <row r="32" spans="1:43" ht="30" customHeight="1">
      <c r="H32" s="57"/>
      <c r="I32" s="29"/>
      <c r="J32" s="27" t="s">
        <v>120</v>
      </c>
      <c r="K32" s="27"/>
      <c r="L32" s="27"/>
    </row>
    <row r="33" spans="2:13" ht="30" customHeight="1">
      <c r="H33" s="57"/>
      <c r="I33" s="27"/>
      <c r="J33" s="27"/>
      <c r="K33" s="27"/>
      <c r="L33" s="27"/>
    </row>
    <row r="34" spans="2:13" ht="30" customHeight="1">
      <c r="B34" s="180" t="s">
        <v>121</v>
      </c>
      <c r="C34" s="180"/>
      <c r="D34" s="180"/>
      <c r="E34" s="180"/>
      <c r="F34" s="180"/>
      <c r="G34" s="180"/>
      <c r="H34" s="180"/>
      <c r="I34" s="180"/>
      <c r="J34" s="180"/>
      <c r="K34" s="180"/>
      <c r="L34" s="180"/>
      <c r="M34" s="181"/>
    </row>
    <row r="35" spans="2:13" ht="30" customHeight="1">
      <c r="B35" s="182" t="s">
        <v>122</v>
      </c>
      <c r="C35" s="182"/>
      <c r="D35" s="182"/>
      <c r="E35" s="182"/>
      <c r="F35" s="182"/>
      <c r="G35" s="183"/>
      <c r="H35" s="184" t="s">
        <v>123</v>
      </c>
      <c r="I35" s="182"/>
      <c r="J35" s="182"/>
      <c r="K35" s="182"/>
      <c r="L35" s="182"/>
      <c r="M35" s="183"/>
    </row>
    <row r="36" spans="2:13" ht="30" customHeight="1">
      <c r="B36" s="173"/>
      <c r="C36" s="174"/>
      <c r="D36" s="174"/>
      <c r="E36" s="174"/>
      <c r="F36" s="174"/>
      <c r="G36" s="175"/>
      <c r="H36" s="173"/>
      <c r="I36" s="174"/>
      <c r="J36" s="174"/>
      <c r="K36" s="174"/>
      <c r="L36" s="174"/>
      <c r="M36" s="175"/>
    </row>
    <row r="37" spans="2:13" ht="30" customHeight="1">
      <c r="B37" s="176"/>
      <c r="C37" s="177"/>
      <c r="D37" s="177"/>
      <c r="E37" s="177"/>
      <c r="F37" s="177"/>
      <c r="G37" s="178"/>
      <c r="H37" s="176"/>
      <c r="I37" s="177"/>
      <c r="J37" s="177"/>
      <c r="K37" s="177"/>
      <c r="L37" s="177"/>
      <c r="M37" s="178"/>
    </row>
    <row r="38" spans="2:13" ht="35.1" customHeight="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1">
    <mergeCell ref="AE25:AE26"/>
    <mergeCell ref="I29:L29"/>
    <mergeCell ref="B34:M34"/>
    <mergeCell ref="B35:G35"/>
    <mergeCell ref="H35:M35"/>
    <mergeCell ref="B36:G37"/>
    <mergeCell ref="H36:M37"/>
    <mergeCell ref="G22:G23"/>
    <mergeCell ref="AE22:AE23"/>
    <mergeCell ref="A24:AE24"/>
    <mergeCell ref="A25:A26"/>
    <mergeCell ref="B25:B26"/>
    <mergeCell ref="C25:C26"/>
    <mergeCell ref="D25:D26"/>
    <mergeCell ref="E25:E26"/>
    <mergeCell ref="F25:F26"/>
    <mergeCell ref="G25:G26"/>
    <mergeCell ref="A22:A23"/>
    <mergeCell ref="B22:B23"/>
    <mergeCell ref="C22:C23"/>
    <mergeCell ref="D22:D23"/>
    <mergeCell ref="E22:E23"/>
    <mergeCell ref="F22:F23"/>
    <mergeCell ref="A18:AE18"/>
    <mergeCell ref="A19:A20"/>
    <mergeCell ref="B19:B20"/>
    <mergeCell ref="C19:C20"/>
    <mergeCell ref="D19:D20"/>
    <mergeCell ref="E19:E20"/>
    <mergeCell ref="F19:F20"/>
    <mergeCell ref="G19:G20"/>
    <mergeCell ref="AE19:AE20"/>
    <mergeCell ref="A15:AE15"/>
    <mergeCell ref="A16:A17"/>
    <mergeCell ref="B16:B17"/>
    <mergeCell ref="C16:C17"/>
    <mergeCell ref="D16:D17"/>
    <mergeCell ref="E16:E17"/>
    <mergeCell ref="F16:F17"/>
    <mergeCell ref="G16:G17"/>
    <mergeCell ref="AE16:AE17"/>
    <mergeCell ref="A10:A11"/>
    <mergeCell ref="B10:B11"/>
    <mergeCell ref="C10:C11"/>
    <mergeCell ref="D10:D11"/>
    <mergeCell ref="E10:E11"/>
    <mergeCell ref="A12:AE12"/>
    <mergeCell ref="A13:A14"/>
    <mergeCell ref="B13:B14"/>
    <mergeCell ref="C13:C14"/>
    <mergeCell ref="D13:D14"/>
    <mergeCell ref="E13:E14"/>
    <mergeCell ref="F13:F14"/>
    <mergeCell ref="G13:G14"/>
    <mergeCell ref="AE13:AE14"/>
    <mergeCell ref="AE10:AE11"/>
    <mergeCell ref="F10:F11"/>
    <mergeCell ref="AE6:AE9"/>
    <mergeCell ref="B7:D7"/>
    <mergeCell ref="A1:AE1"/>
    <mergeCell ref="F2:G2"/>
    <mergeCell ref="A4:AE4"/>
    <mergeCell ref="A5:AE5"/>
    <mergeCell ref="E7:H7"/>
    <mergeCell ref="I7:X7"/>
    <mergeCell ref="B8:X8"/>
    <mergeCell ref="A6:A9"/>
    <mergeCell ref="B6:H6"/>
    <mergeCell ref="I6:X6"/>
    <mergeCell ref="X2:AE2"/>
    <mergeCell ref="G10:G11"/>
  </mergeCells>
  <conditionalFormatting sqref="I21:AD21">
    <cfRule type="colorScale" priority="710">
      <colorScale>
        <cfvo type="min"/>
        <cfvo type="percentile" val="50"/>
        <cfvo type="max"/>
        <color rgb="FFE98BD7"/>
        <color rgb="FFD5007F"/>
        <color rgb="FF950054"/>
      </colorScale>
    </cfRule>
  </conditionalFormatting>
  <conditionalFormatting sqref="AE10">
    <cfRule type="cellIs" dxfId="16" priority="15" operator="greaterThan">
      <formula>95%</formula>
    </cfRule>
    <cfRule type="cellIs" dxfId="15" priority="16" operator="greaterThanOrEqual">
      <formula>90%</formula>
    </cfRule>
    <cfRule type="cellIs" dxfId="14" priority="17" operator="lessThan">
      <formula>89.99%</formula>
    </cfRule>
  </conditionalFormatting>
  <conditionalFormatting sqref="AE13">
    <cfRule type="cellIs" dxfId="13" priority="12" operator="greaterThan">
      <formula>95%</formula>
    </cfRule>
    <cfRule type="cellIs" dxfId="12" priority="13" operator="greaterThanOrEqual">
      <formula>90%</formula>
    </cfRule>
    <cfRule type="cellIs" dxfId="11" priority="14" operator="lessThan">
      <formula>89.99%</formula>
    </cfRule>
  </conditionalFormatting>
  <conditionalFormatting sqref="AE16">
    <cfRule type="cellIs" dxfId="10" priority="9" operator="greaterThan">
      <formula>95%</formula>
    </cfRule>
    <cfRule type="cellIs" dxfId="9" priority="10" operator="greaterThanOrEqual">
      <formula>90%</formula>
    </cfRule>
    <cfRule type="cellIs" dxfId="8" priority="11" operator="lessThan">
      <formula>89.99%</formula>
    </cfRule>
  </conditionalFormatting>
  <conditionalFormatting sqref="AE19">
    <cfRule type="cellIs" dxfId="7" priority="6" operator="greaterThan">
      <formula>95%</formula>
    </cfRule>
    <cfRule type="cellIs" dxfId="6" priority="7" operator="greaterThanOrEqual">
      <formula>90%</formula>
    </cfRule>
    <cfRule type="cellIs" dxfId="5" priority="8" operator="lessThan">
      <formula>89.99%</formula>
    </cfRule>
  </conditionalFormatting>
  <conditionalFormatting sqref="AE22">
    <cfRule type="cellIs" dxfId="4" priority="1" operator="greaterThanOrEqual">
      <formula>100%</formula>
    </cfRule>
    <cfRule type="cellIs" dxfId="3" priority="2" operator="lessThan">
      <formula>99.99%</formula>
    </cfRule>
  </conditionalFormatting>
  <conditionalFormatting sqref="AE25">
    <cfRule type="cellIs" dxfId="2" priority="3" operator="greaterThan">
      <formula>95%</formula>
    </cfRule>
    <cfRule type="cellIs" dxfId="1" priority="4" operator="greaterThanOrEqual">
      <formula>90%</formula>
    </cfRule>
    <cfRule type="cellIs" dxfId="0" priority="5" operator="lessThan">
      <formula>89.99%</formula>
    </cfRule>
  </conditionalFormatting>
  <dataValidations disablePrompts="1" count="1">
    <dataValidation showDropDown="1" showInputMessage="1" showErrorMessage="1" sqref="C21 G19:G23 G10:G11 G16:G17 G13:G14 G25:G26" xr:uid="{E097976E-50D3-453A-8230-2C3DA69C2ED5}"/>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E38DB2D399C8AD4BAAAAFF52CCD54D7A" ma:contentTypeVersion="0" ma:contentTypeDescription="Crear nuevo documento." ma:contentTypeScope="" ma:versionID="6f5250e81cb3a8914aa284c5434f391a">
  <xsd:schema xmlns:xsd="http://www.w3.org/2001/XMLSchema" xmlns:xs="http://www.w3.org/2001/XMLSchema" xmlns:p="http://schemas.microsoft.com/office/2006/metadata/properties" xmlns:ns2="d4ea72f7-698a-4710-9b83-5c5b7609dc8a" targetNamespace="http://schemas.microsoft.com/office/2006/metadata/properties" ma:root="true" ma:fieldsID="4e339b20546a0314c9f5729d075ba64a" ns2:_="">
    <xsd:import namespace="d4ea72f7-698a-4710-9b83-5c5b7609dc8a"/>
    <xsd:element name="properties">
      <xsd:complexType>
        <xsd:sequence>
          <xsd:element name="documentManagement">
            <xsd:complexType>
              <xsd:all>
                <xsd:element ref="ns2:_dlc_DocId" minOccurs="0"/>
                <xsd:element ref="ns2:_dlc_DocIdUrl" minOccurs="0"/>
                <xsd:element ref="ns2:_dlc_DocIdPersist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4ea72f7-698a-4710-9b83-5c5b7609dc8a" elementFormDefault="qualified">
    <xsd:import namespace="http://schemas.microsoft.com/office/2006/documentManagement/types"/>
    <xsd:import namespace="http://schemas.microsoft.com/office/infopath/2007/PartnerControls"/>
    <xsd:element name="_dlc_DocId" ma:index="8" nillable="true" ma:displayName="Valor de Id. de documento" ma:description="El valor del identificador de documento asignado a este elemento." ma:internalName="_dlc_DocId" ma:readOnly="true">
      <xsd:simpleType>
        <xsd:restriction base="dms:Text"/>
      </xsd:simpleType>
    </xsd:element>
    <xsd:element name="_dlc_DocIdUrl" ma:index="9" nillable="true" ma:displayName="Id. de documento" ma:description="Vínculo permanente a este documento."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Identificador persistente" ma:description="Mantener el identificador al agregar."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spe:Receivers xmlns:spe="http://schemas.microsoft.com/sharepoint/events">
  <Receiver>
    <Name>Document ID Generator</Name>
    <Synchronization>Synchronous</Synchronization>
    <Type>10001</Type>
    <SequenceNumber>1000</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10002</Type>
    <SequenceNumber>1001</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10004</Type>
    <SequenceNumber>1002</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10006</Type>
    <SequenceNumber>1003</SequenceNumber>
    <Assembly>Microsoft.Office.DocumentManagement, Version=14.0.0.0, Culture=neutral, PublicKeyToken=71e9bce111e9429c</Assembly>
    <Class>Microsoft.Office.DocumentManagement.Internal.DocIdHandler</Class>
    <Data/>
    <Filter/>
  </Receiver>
</spe:Receivers>
</file>

<file path=customXml/item4.xml><?xml version="1.0" encoding="utf-8"?>
<p:properties xmlns:p="http://schemas.microsoft.com/office/2006/metadata/properties" xmlns:xsi="http://www.w3.org/2001/XMLSchema-instance" xmlns:pc="http://schemas.microsoft.com/office/infopath/2007/PartnerControls">
  <documentManagement>
    <_dlc_DocId xmlns="d4ea72f7-698a-4710-9b83-5c5b7609dc8a">PJHJ36CWT4ZF-97-6373</_dlc_DocId>
    <_dlc_DocIdUrl xmlns="d4ea72f7-698a-4710-9b83-5c5b7609dc8a">
      <Url>http://intranet.itguardian.com.mx/Calidad/_layouts/DocIdRedir.aspx?ID=PJHJ36CWT4ZF-97-6373</Url>
      <Description>PJHJ36CWT4ZF-97-6373</Description>
    </_dlc_DocIdUrl>
  </documentManagement>
</p:properties>
</file>

<file path=customXml/itemProps1.xml><?xml version="1.0" encoding="utf-8"?>
<ds:datastoreItem xmlns:ds="http://schemas.openxmlformats.org/officeDocument/2006/customXml" ds:itemID="{D4FC1A81-9E6B-41C7-9F3D-FADA198D6024}"/>
</file>

<file path=customXml/itemProps2.xml><?xml version="1.0" encoding="utf-8"?>
<ds:datastoreItem xmlns:ds="http://schemas.openxmlformats.org/officeDocument/2006/customXml" ds:itemID="{B31DDFC6-AD0F-4E04-971E-D8C4E1D4B6AD}"/>
</file>

<file path=customXml/itemProps3.xml><?xml version="1.0" encoding="utf-8"?>
<ds:datastoreItem xmlns:ds="http://schemas.openxmlformats.org/officeDocument/2006/customXml" ds:itemID="{99B71567-3370-4945-A420-85B502E4E7EF}"/>
</file>

<file path=customXml/itemProps4.xml><?xml version="1.0" encoding="utf-8"?>
<ds:datastoreItem xmlns:ds="http://schemas.openxmlformats.org/officeDocument/2006/customXml" ds:itemID="{C3185E0A-896A-4DE9-8F71-746092AC2565}"/>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Ricardo Sánchez Sánchez</dc:creator>
  <cp:keywords/>
  <dc:description/>
  <cp:lastModifiedBy>CRUZ MARTINEZ URIEL</cp:lastModifiedBy>
  <cp:revision/>
  <dcterms:created xsi:type="dcterms:W3CDTF">2017-02-09T16:44:50Z</dcterms:created>
  <dcterms:modified xsi:type="dcterms:W3CDTF">2024-02-20T18:45:05Z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0x010100E38DB2D399C8AD4BAAAAFF52CCD54D7A</vt:lpwstr>
  </property>
  <property fmtid="{D5CDD505-2E9C-101B-9397-08002B2CF9AE}" pid="3" name="_dlc_DocIdItemGuid">
    <vt:lpwstr>c437e133-8383-47ca-8925-3c16fbcdbf98</vt:lpwstr>
  </property>
</Properties>
</file>